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lga\Desktop\CIALFORS no 2020\sacensības\"/>
    </mc:Choice>
  </mc:AlternateContent>
  <xr:revisionPtr revIDLastSave="0" documentId="13_ncr:1_{B08AE4A2-2165-401A-AFF6-750C43A94E46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Лист1 (2)" sheetId="4" r:id="rId1"/>
    <sheet name="Лист1" sheetId="1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8" i="1" l="1"/>
  <c r="S17" i="1"/>
  <c r="S16" i="1"/>
  <c r="P14" i="1"/>
  <c r="S14" i="1"/>
  <c r="S7" i="1"/>
  <c r="P6" i="1"/>
  <c r="S6" i="1"/>
  <c r="S20" i="1"/>
  <c r="P12" i="1"/>
  <c r="S12" i="1"/>
  <c r="S19" i="1"/>
  <c r="P9" i="1"/>
  <c r="S9" i="1"/>
  <c r="P10" i="1"/>
  <c r="S10" i="1"/>
  <c r="P4" i="1"/>
  <c r="S4" i="1"/>
  <c r="P74" i="1"/>
  <c r="Q74" i="1"/>
  <c r="P73" i="1"/>
  <c r="Q73" i="1"/>
  <c r="P60" i="1"/>
  <c r="Q60" i="1"/>
  <c r="P35" i="1"/>
  <c r="Q35" i="1"/>
  <c r="P31" i="1"/>
  <c r="Q31" i="1"/>
  <c r="P29" i="1"/>
  <c r="Q29" i="1"/>
  <c r="P28" i="1"/>
  <c r="Q28" i="1"/>
  <c r="P27" i="1"/>
  <c r="Q27" i="1"/>
  <c r="P24" i="1"/>
  <c r="Q24" i="1"/>
  <c r="P25" i="1"/>
  <c r="Q25" i="1"/>
  <c r="P17" i="1"/>
  <c r="Q17" i="1"/>
  <c r="P18" i="1"/>
  <c r="Q18" i="1"/>
  <c r="P16" i="1"/>
  <c r="Q16" i="1"/>
  <c r="Q14" i="1"/>
  <c r="Q22" i="1"/>
  <c r="Q12" i="1"/>
  <c r="Q9" i="1"/>
  <c r="Q10" i="1"/>
  <c r="Q6" i="1"/>
  <c r="Q4" i="1"/>
  <c r="O4" i="4"/>
  <c r="S15" i="1"/>
  <c r="S11" i="1"/>
  <c r="O5" i="4"/>
  <c r="O7" i="4"/>
  <c r="O6" i="4"/>
  <c r="S8" i="1"/>
  <c r="O11" i="4"/>
  <c r="N4" i="4"/>
  <c r="J68" i="4"/>
  <c r="O68" i="4"/>
  <c r="J67" i="4"/>
  <c r="O67" i="4"/>
  <c r="J66" i="4"/>
  <c r="O66" i="4"/>
  <c r="J65" i="4"/>
  <c r="N65" i="4"/>
  <c r="O65" i="4"/>
  <c r="J64" i="4"/>
  <c r="N64" i="4"/>
  <c r="O64" i="4"/>
  <c r="N63" i="4"/>
  <c r="O63" i="4"/>
  <c r="L62" i="4"/>
  <c r="N62" i="4"/>
  <c r="O62" i="4"/>
  <c r="J61" i="4"/>
  <c r="L61" i="4"/>
  <c r="N61" i="4"/>
  <c r="O61" i="4"/>
  <c r="L60" i="4"/>
  <c r="N60" i="4"/>
  <c r="O60" i="4"/>
  <c r="L59" i="4"/>
  <c r="N59" i="4"/>
  <c r="O59" i="4"/>
  <c r="L58" i="4"/>
  <c r="N58" i="4"/>
  <c r="O58" i="4"/>
  <c r="L57" i="4"/>
  <c r="N57" i="4"/>
  <c r="O57" i="4"/>
  <c r="L56" i="4"/>
  <c r="N56" i="4"/>
  <c r="O56" i="4"/>
  <c r="L55" i="4"/>
  <c r="N55" i="4"/>
  <c r="O55" i="4"/>
  <c r="L54" i="4"/>
  <c r="N54" i="4"/>
  <c r="O54" i="4"/>
  <c r="L53" i="4"/>
  <c r="N53" i="4"/>
  <c r="O53" i="4"/>
  <c r="L52" i="4"/>
  <c r="N52" i="4"/>
  <c r="O52" i="4"/>
  <c r="H51" i="4"/>
  <c r="J51" i="4"/>
  <c r="O51" i="4"/>
  <c r="H50" i="4"/>
  <c r="O50" i="4"/>
  <c r="H49" i="4"/>
  <c r="J49" i="4"/>
  <c r="L49" i="4"/>
  <c r="N49" i="4"/>
  <c r="O49" i="4"/>
  <c r="H48" i="4"/>
  <c r="L48" i="4"/>
  <c r="N48" i="4"/>
  <c r="O48" i="4"/>
  <c r="H47" i="4"/>
  <c r="O47" i="4"/>
  <c r="H46" i="4"/>
  <c r="J46" i="4"/>
  <c r="L46" i="4"/>
  <c r="N46" i="4"/>
  <c r="O46" i="4"/>
  <c r="H45" i="4"/>
  <c r="J45" i="4"/>
  <c r="L45" i="4"/>
  <c r="N45" i="4"/>
  <c r="O45" i="4"/>
  <c r="H44" i="4"/>
  <c r="L44" i="4"/>
  <c r="N44" i="4"/>
  <c r="O44" i="4"/>
  <c r="F43" i="4"/>
  <c r="O43" i="4"/>
  <c r="F42" i="4"/>
  <c r="J42" i="4"/>
  <c r="O42" i="4"/>
  <c r="F41" i="4"/>
  <c r="J41" i="4"/>
  <c r="N41" i="4"/>
  <c r="O41" i="4"/>
  <c r="F40" i="4"/>
  <c r="J40" i="4"/>
  <c r="O40" i="4"/>
  <c r="F39" i="4"/>
  <c r="O39" i="4"/>
  <c r="F38" i="4"/>
  <c r="J38" i="4"/>
  <c r="O38" i="4"/>
  <c r="F37" i="4"/>
  <c r="J37" i="4"/>
  <c r="L37" i="4"/>
  <c r="N37" i="4"/>
  <c r="O37" i="4"/>
  <c r="F36" i="4"/>
  <c r="O36" i="4"/>
  <c r="D35" i="4"/>
  <c r="N35" i="4"/>
  <c r="O35" i="4"/>
  <c r="D34" i="4"/>
  <c r="L34" i="4"/>
  <c r="O34" i="4"/>
  <c r="D33" i="4"/>
  <c r="J33" i="4"/>
  <c r="O33" i="4"/>
  <c r="D32" i="4"/>
  <c r="O32" i="4"/>
  <c r="D31" i="4"/>
  <c r="O31" i="4"/>
  <c r="D30" i="4"/>
  <c r="O30" i="4"/>
  <c r="D29" i="4"/>
  <c r="O29" i="4"/>
  <c r="D28" i="4"/>
  <c r="O28" i="4"/>
  <c r="D27" i="4"/>
  <c r="O27" i="4"/>
  <c r="D26" i="4"/>
  <c r="O26" i="4"/>
  <c r="D25" i="4"/>
  <c r="O25" i="4"/>
  <c r="D24" i="4"/>
  <c r="O24" i="4"/>
  <c r="D23" i="4"/>
  <c r="J23" i="4"/>
  <c r="O23" i="4"/>
  <c r="D22" i="4"/>
  <c r="O22" i="4"/>
  <c r="D21" i="4"/>
  <c r="O21" i="4"/>
  <c r="D20" i="4"/>
  <c r="O20" i="4"/>
  <c r="D19" i="4"/>
  <c r="O19" i="4"/>
  <c r="D18" i="4"/>
  <c r="L18" i="4"/>
  <c r="N18" i="4"/>
  <c r="O18" i="4"/>
  <c r="D17" i="4"/>
  <c r="L17" i="4"/>
  <c r="N17" i="4"/>
  <c r="O17" i="4"/>
  <c r="F16" i="4"/>
  <c r="H16" i="4"/>
  <c r="O16" i="4"/>
  <c r="D15" i="4"/>
  <c r="H15" i="4"/>
  <c r="L15" i="4"/>
  <c r="N15" i="4"/>
  <c r="O15" i="4"/>
  <c r="F14" i="4"/>
  <c r="H14" i="4"/>
  <c r="N14" i="4"/>
  <c r="O14" i="4"/>
  <c r="D13" i="4"/>
  <c r="F13" i="4"/>
  <c r="J13" i="4"/>
  <c r="O13" i="4"/>
  <c r="D12" i="4"/>
  <c r="F12" i="4"/>
  <c r="J12" i="4"/>
  <c r="L12" i="4"/>
  <c r="N12" i="4"/>
  <c r="O12" i="4"/>
  <c r="D11" i="4"/>
  <c r="F11" i="4"/>
  <c r="D10" i="4"/>
  <c r="F10" i="4"/>
  <c r="L10" i="4"/>
  <c r="O10" i="4"/>
  <c r="D9" i="4"/>
  <c r="F9" i="4"/>
  <c r="L9" i="4"/>
  <c r="N9" i="4"/>
  <c r="O9" i="4"/>
  <c r="D8" i="4"/>
  <c r="F8" i="4"/>
  <c r="J8" i="4"/>
  <c r="L8" i="4"/>
  <c r="N8" i="4"/>
  <c r="O8" i="4"/>
  <c r="D7" i="4"/>
  <c r="F7" i="4"/>
  <c r="H7" i="4"/>
  <c r="D6" i="4"/>
  <c r="F6" i="4"/>
  <c r="H6" i="4"/>
  <c r="L6" i="4"/>
  <c r="N6" i="4"/>
  <c r="D5" i="4"/>
  <c r="F5" i="4"/>
  <c r="H5" i="4"/>
  <c r="J5" i="4"/>
  <c r="L5" i="4"/>
  <c r="N5" i="4"/>
  <c r="D4" i="4"/>
  <c r="F4" i="4"/>
  <c r="H4" i="4"/>
</calcChain>
</file>

<file path=xl/sharedStrings.xml><?xml version="1.0" encoding="utf-8"?>
<sst xmlns="http://schemas.openxmlformats.org/spreadsheetml/2006/main" count="183" uniqueCount="112">
  <si>
    <t>LAPINS EINARS</t>
  </si>
  <si>
    <t>PAUPERIS SANTOSS</t>
  </si>
  <si>
    <t>DOVGIJS HERMANIS</t>
  </si>
  <si>
    <t>CEPROVS VALERIJS</t>
  </si>
  <si>
    <t>SPRUKULIS JURIS</t>
  </si>
  <si>
    <t>ZANDBERGS JANIS</t>
  </si>
  <si>
    <t>PANURSKIS DMITRIJS</t>
  </si>
  <si>
    <t>BERGS ERIKS</t>
  </si>
  <si>
    <t>LAZDINS JURIS</t>
  </si>
  <si>
    <t>BROKS JANIS</t>
  </si>
  <si>
    <t>LAPINS KRISTAPS</t>
  </si>
  <si>
    <t>PIRHS VLADIMIRS</t>
  </si>
  <si>
    <t>LAPINSH Karlis</t>
  </si>
  <si>
    <t>SKELE EDGARS</t>
  </si>
  <si>
    <t>IRBE JANIS</t>
  </si>
  <si>
    <t>SPRUKULE MAIRA</t>
  </si>
  <si>
    <t>BERZINS AIVARS</t>
  </si>
  <si>
    <t>ZVIRGZDINS VILNIS</t>
  </si>
  <si>
    <t>POGULIS JURIS</t>
  </si>
  <si>
    <t>HOTULOVS ANDREJS</t>
  </si>
  <si>
    <t>ROZE AINARS</t>
  </si>
  <si>
    <t>IVANOVS VIKTORS</t>
  </si>
  <si>
    <t>KRAVALIS ANDRIS</t>
  </si>
  <si>
    <t>KUPROVSKIS EMILS</t>
  </si>
  <si>
    <t>ZVIRGZDINS KARLIS</t>
  </si>
  <si>
    <t>BROKS KRISTAPS</t>
  </si>
  <si>
    <t>GLUSHKOVSKIY ALEKSANDER</t>
  </si>
  <si>
    <t>KRASOVSKIS VJACESLAVS</t>
  </si>
  <si>
    <t>POGULIS KALVIS</t>
  </si>
  <si>
    <t>JAKOVICHS EDUARDS</t>
  </si>
  <si>
    <t>Place</t>
  </si>
  <si>
    <t>Name</t>
  </si>
  <si>
    <t>TURKOPULIS Martinsh</t>
  </si>
  <si>
    <t>LAPINSH ULDIS</t>
  </si>
  <si>
    <t>KONDITEROV ALEXANDER</t>
  </si>
  <si>
    <t>TAUBE Ritvars</t>
  </si>
  <si>
    <t>ZIEMINS INDARS</t>
  </si>
  <si>
    <t>VEJINS GATIS</t>
  </si>
  <si>
    <t>KAZAKS ROLANDS</t>
  </si>
  <si>
    <t>VASILENKO ALEKSANDRS</t>
  </si>
  <si>
    <t>ZIEMINS Aleksis</t>
  </si>
  <si>
    <t>DELVERIS Aivars</t>
  </si>
  <si>
    <t>1 treniņšaušana</t>
  </si>
  <si>
    <t>2 treniņšaušana</t>
  </si>
  <si>
    <t>SATILOVS ROMANS</t>
  </si>
  <si>
    <t>KENINS ROLANDS</t>
  </si>
  <si>
    <t>GUDAKOVSKIS AIVARS</t>
  </si>
  <si>
    <t>STEINBAUMS JANIS</t>
  </si>
  <si>
    <t>BERLINS ROMANS</t>
  </si>
  <si>
    <t>BROKA SANTA</t>
  </si>
  <si>
    <t>3 treniņšaušana</t>
  </si>
  <si>
    <t>Rezultāts</t>
  </si>
  <si>
    <t>Rezultāts %</t>
  </si>
  <si>
    <t>21.marts/Compak</t>
  </si>
  <si>
    <t>1.maijs/Double Compak</t>
  </si>
  <si>
    <t>13.jūnijs/Compak</t>
  </si>
  <si>
    <t>vīdejais starprezultāts</t>
  </si>
  <si>
    <t>4 treniņšaušana</t>
  </si>
  <si>
    <t>5 treniņšaušana</t>
  </si>
  <si>
    <t xml:space="preserve">4 treniņšaušana </t>
  </si>
  <si>
    <t>14.augusts angļu sporting</t>
  </si>
  <si>
    <t>15.augusts sportrap</t>
  </si>
  <si>
    <t>MOMKUS TOMAS</t>
  </si>
  <si>
    <t xml:space="preserve">SAMULIONIS EDMUNDAS </t>
  </si>
  <si>
    <t>KIRENSKIS JURIJS</t>
  </si>
  <si>
    <t>BOLSHAKOVAS ERIKAS</t>
  </si>
  <si>
    <t>STASIUKYNAS VAIDAS</t>
  </si>
  <si>
    <t>SILVESTRAVIČIUS VIDAS</t>
  </si>
  <si>
    <t>JEDLICKIJ MARTIN</t>
  </si>
  <si>
    <t>GIBIEZA EDMUNDAS</t>
  </si>
  <si>
    <t>JANČYS SAULIUS</t>
  </si>
  <si>
    <t>MARIŠEVA EMĪLIJA</t>
  </si>
  <si>
    <t>MOMKIENE AIDA</t>
  </si>
  <si>
    <t>KIRENSKA IRA</t>
  </si>
  <si>
    <t>GODMANIS EDGARS</t>
  </si>
  <si>
    <t>GODMANIS RUDOLFS</t>
  </si>
  <si>
    <t>10.jūlijs/Double Compak</t>
  </si>
  <si>
    <t>SEDOVS KONSTANTIN</t>
  </si>
  <si>
    <t>KRICKIS JANIS</t>
  </si>
  <si>
    <t>VAN AMERONGEN SEBE</t>
  </si>
  <si>
    <t>sacensību skaits</t>
  </si>
  <si>
    <r>
      <t xml:space="preserve">labākais videjais rezultāts no </t>
    </r>
    <r>
      <rPr>
        <b/>
        <u/>
        <sz val="12"/>
        <color theme="1"/>
        <rFont val="Calibri"/>
        <family val="2"/>
        <scheme val="minor"/>
      </rPr>
      <t>4</t>
    </r>
    <r>
      <rPr>
        <b/>
        <sz val="12"/>
        <color theme="1"/>
        <rFont val="Calibri"/>
        <family val="2"/>
        <scheme val="minor"/>
      </rPr>
      <t xml:space="preserve"> sacensībām</t>
    </r>
  </si>
  <si>
    <t>Vārds, Uzvārds</t>
  </si>
  <si>
    <t>21.novembris SPORTRAP</t>
  </si>
  <si>
    <t>DELVERIS AIVARS</t>
  </si>
  <si>
    <t>JEKABSONS JĀNIS</t>
  </si>
  <si>
    <t>ADOMAVIČIUS GEDIMINAS</t>
  </si>
  <si>
    <t>LAPIŅŠ EINĀRS</t>
  </si>
  <si>
    <t>BERZIŅŠ AIVARS</t>
  </si>
  <si>
    <t>KONDITEROV ALEKSANDR</t>
  </si>
  <si>
    <t>BERĻINS ROMANS</t>
  </si>
  <si>
    <t>LAZDIŅŠ JURIS</t>
  </si>
  <si>
    <t>LAPIŅŠ KRISTAPS</t>
  </si>
  <si>
    <t>BERGS ĒRIKS</t>
  </si>
  <si>
    <t>ĶĒNIŅŠ ROLANDS</t>
  </si>
  <si>
    <t>JAKOVIČS EDUARDS</t>
  </si>
  <si>
    <t>LAPIŅŠ ULDIS</t>
  </si>
  <si>
    <t>IRBE JĀNIS</t>
  </si>
  <si>
    <t>GLUSHKOVSKIY ALEKSANDR</t>
  </si>
  <si>
    <t>TURKOPULIS MĀRTIŅŠ</t>
  </si>
  <si>
    <t>BOLŠAKOVAS ERIKAS</t>
  </si>
  <si>
    <t>ŠĶĒLE EDGARS</t>
  </si>
  <si>
    <t>ZIEMIŅŠ INDARS</t>
  </si>
  <si>
    <t>TAUBE RITVARS</t>
  </si>
  <si>
    <t>ZIEMIŅŠ ALEKSIS</t>
  </si>
  <si>
    <t>ČEPROVS VALERIJS</t>
  </si>
  <si>
    <t>BROKS JĀNIS</t>
  </si>
  <si>
    <t>LAPIŅŠ KĀRLIS</t>
  </si>
  <si>
    <t>ŠTEINBAUMS JĀNIS</t>
  </si>
  <si>
    <t>ZVIRGZDIŅŠ VILNIS</t>
  </si>
  <si>
    <t>ZVIRGZDIŅŠ KĀRLIS</t>
  </si>
  <si>
    <t>VEJIŅŠ GATIS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</si>
</sst>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scheme val="minor"/>
    </font>
    <font>
      <sz val="11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charset val="186"/>
      <scheme val="minor"/>
    </font>
    <font>
      <sz val="10"/>
      <color rgb="FF514E49"/>
      <name val="Arial"/>
      <family val="2"/>
      <charset val="186"/>
    </font>
    <font>
      <sz val="11"/>
      <name val="Arial"/>
      <family val="2"/>
      <charset val="186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FF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5" xfId="0" applyFont="1" applyFill="1" applyBorder="1"/>
    <xf numFmtId="0" fontId="6" fillId="0" borderId="1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2" borderId="1" xfId="0" applyFont="1" applyFill="1" applyBorder="1"/>
    <xf numFmtId="0" fontId="8" fillId="3" borderId="1" xfId="0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0" fontId="2" fillId="3" borderId="5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9" fontId="2" fillId="2" borderId="1" xfId="5" applyFont="1" applyFill="1" applyBorder="1" applyAlignment="1">
      <alignment horizontal="center"/>
    </xf>
    <xf numFmtId="10" fontId="2" fillId="2" borderId="1" xfId="5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10" fontId="0" fillId="6" borderId="2" xfId="0" applyNumberFormat="1" applyFill="1" applyBorder="1" applyAlignment="1">
      <alignment horizontal="center"/>
    </xf>
    <xf numFmtId="10" fontId="0" fillId="4" borderId="2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5" applyNumberFormat="1" applyFon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0" fillId="6" borderId="1" xfId="0" applyFill="1" applyBorder="1"/>
    <xf numFmtId="0" fontId="0" fillId="6" borderId="2" xfId="0" applyNumberFormat="1" applyFill="1" applyBorder="1" applyAlignment="1">
      <alignment horizontal="center"/>
    </xf>
    <xf numFmtId="0" fontId="0" fillId="4" borderId="2" xfId="0" applyNumberFormat="1" applyFill="1" applyBorder="1" applyAlignment="1">
      <alignment horizontal="center"/>
    </xf>
    <xf numFmtId="0" fontId="6" fillId="0" borderId="0" xfId="0" applyFont="1" applyFill="1" applyBorder="1"/>
    <xf numFmtId="0" fontId="13" fillId="6" borderId="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6" fillId="0" borderId="6" xfId="0" applyFont="1" applyFill="1" applyBorder="1"/>
    <xf numFmtId="0" fontId="0" fillId="0" borderId="1" xfId="0" applyNumberFormat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4" fillId="7" borderId="1" xfId="0" applyFont="1" applyFill="1" applyBorder="1"/>
    <xf numFmtId="0" fontId="5" fillId="7" borderId="1" xfId="0" applyFont="1" applyFill="1" applyBorder="1"/>
    <xf numFmtId="0" fontId="6" fillId="7" borderId="1" xfId="0" applyFont="1" applyFill="1" applyBorder="1"/>
    <xf numFmtId="0" fontId="0" fillId="0" borderId="0" xfId="0" applyBorder="1"/>
    <xf numFmtId="0" fontId="4" fillId="0" borderId="1" xfId="0" applyFont="1" applyFill="1" applyBorder="1"/>
    <xf numFmtId="0" fontId="0" fillId="0" borderId="0" xfId="0" applyBorder="1" applyAlignment="1">
      <alignment horizontal="center"/>
    </xf>
    <xf numFmtId="10" fontId="5" fillId="0" borderId="1" xfId="5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0" fontId="5" fillId="2" borderId="1" xfId="5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/>
    <xf numFmtId="10" fontId="5" fillId="0" borderId="7" xfId="5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2" fillId="11" borderId="8" xfId="0" applyFont="1" applyFill="1" applyBorder="1" applyAlignment="1">
      <alignment horizontal="center"/>
    </xf>
    <xf numFmtId="0" fontId="12" fillId="11" borderId="9" xfId="0" applyFont="1" applyFill="1" applyBorder="1" applyAlignment="1">
      <alignment horizontal="center"/>
    </xf>
    <xf numFmtId="0" fontId="12" fillId="11" borderId="10" xfId="0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0" fontId="16" fillId="2" borderId="1" xfId="5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2" fillId="11" borderId="26" xfId="0" applyFont="1" applyFill="1" applyBorder="1" applyAlignment="1">
      <alignment vertical="center"/>
    </xf>
    <xf numFmtId="0" fontId="13" fillId="11" borderId="26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10" fontId="4" fillId="8" borderId="1" xfId="5" applyNumberFormat="1" applyFont="1" applyFill="1" applyBorder="1" applyAlignment="1">
      <alignment horizontal="center"/>
    </xf>
    <xf numFmtId="9" fontId="4" fillId="8" borderId="1" xfId="5" applyFont="1" applyFill="1" applyBorder="1" applyAlignment="1">
      <alignment horizontal="center"/>
    </xf>
    <xf numFmtId="2" fontId="4" fillId="8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0" fontId="4" fillId="6" borderId="1" xfId="0" applyNumberFormat="1" applyFont="1" applyFill="1" applyBorder="1" applyAlignment="1">
      <alignment horizontal="center"/>
    </xf>
    <xf numFmtId="0" fontId="4" fillId="9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0" fontId="4" fillId="10" borderId="1" xfId="0" applyNumberFormat="1" applyFont="1" applyFill="1" applyBorder="1" applyAlignment="1">
      <alignment horizontal="center"/>
    </xf>
    <xf numFmtId="10" fontId="4" fillId="10" borderId="1" xfId="0" applyNumberFormat="1" applyFont="1" applyFill="1" applyBorder="1" applyAlignment="1">
      <alignment horizontal="center"/>
    </xf>
    <xf numFmtId="0" fontId="4" fillId="6" borderId="1" xfId="0" applyNumberFormat="1" applyFont="1" applyFill="1" applyBorder="1" applyAlignment="1">
      <alignment horizontal="center"/>
    </xf>
    <xf numFmtId="10" fontId="4" fillId="2" borderId="1" xfId="5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8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10" fontId="4" fillId="12" borderId="1" xfId="0" applyNumberFormat="1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/>
    <xf numFmtId="0" fontId="4" fillId="13" borderId="1" xfId="0" applyFont="1" applyFill="1" applyBorder="1" applyAlignment="1">
      <alignment horizontal="center"/>
    </xf>
    <xf numFmtId="10" fontId="4" fillId="13" borderId="1" xfId="0" applyNumberFormat="1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/>
    <xf numFmtId="0" fontId="5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10" fontId="5" fillId="0" borderId="5" xfId="5" applyNumberFormat="1" applyFont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10" fontId="5" fillId="2" borderId="5" xfId="5" applyNumberFormat="1" applyFont="1" applyFill="1" applyBorder="1" applyAlignment="1">
      <alignment horizontal="center"/>
    </xf>
    <xf numFmtId="0" fontId="13" fillId="11" borderId="3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5" fillId="11" borderId="22" xfId="0" applyFont="1" applyFill="1" applyBorder="1" applyAlignment="1">
      <alignment horizontal="center" vertical="center" wrapText="1"/>
    </xf>
    <xf numFmtId="0" fontId="1" fillId="11" borderId="23" xfId="0" applyFont="1" applyFill="1" applyBorder="1" applyAlignment="1">
      <alignment horizontal="center" vertical="center" wrapText="1"/>
    </xf>
    <xf numFmtId="0" fontId="1" fillId="11" borderId="21" xfId="0" applyFont="1" applyFill="1" applyBorder="1" applyAlignment="1">
      <alignment horizontal="center"/>
    </xf>
    <xf numFmtId="0" fontId="12" fillId="11" borderId="18" xfId="0" applyFont="1" applyFill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 wrapText="1"/>
    </xf>
    <xf numFmtId="0" fontId="12" fillId="11" borderId="20" xfId="0" applyFont="1" applyFill="1" applyBorder="1" applyAlignment="1">
      <alignment horizontal="center" vertical="center" wrapText="1"/>
    </xf>
    <xf numFmtId="0" fontId="12" fillId="11" borderId="12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1" borderId="16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center" vertical="center" wrapText="1"/>
    </xf>
    <xf numFmtId="0" fontId="12" fillId="11" borderId="15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/>
    </xf>
    <xf numFmtId="0" fontId="13" fillId="11" borderId="4" xfId="0" applyFont="1" applyFill="1" applyBorder="1" applyAlignment="1">
      <alignment horizontal="center"/>
    </xf>
    <xf numFmtId="0" fontId="13" fillId="11" borderId="3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 vertical="center"/>
    </xf>
    <xf numFmtId="0" fontId="12" fillId="11" borderId="25" xfId="0" applyFont="1" applyFill="1" applyBorder="1" applyAlignment="1">
      <alignment horizontal="center" vertical="center"/>
    </xf>
    <xf numFmtId="0" fontId="12" fillId="11" borderId="26" xfId="0" applyFont="1" applyFill="1" applyBorder="1" applyAlignment="1">
      <alignment horizontal="center" vertical="center"/>
    </xf>
    <xf numFmtId="0" fontId="13" fillId="11" borderId="14" xfId="0" applyFont="1" applyFill="1" applyBorder="1" applyAlignment="1">
      <alignment horizontal="center"/>
    </xf>
    <xf numFmtId="0" fontId="12" fillId="11" borderId="24" xfId="0" applyFont="1" applyFill="1" applyBorder="1" applyAlignment="1">
      <alignment horizontal="center" vertical="center"/>
    </xf>
    <xf numFmtId="0" fontId="13" fillId="11" borderId="25" xfId="0" applyFont="1" applyFill="1" applyBorder="1" applyAlignment="1">
      <alignment horizontal="center" vertical="center"/>
    </xf>
    <xf numFmtId="0" fontId="12" fillId="11" borderId="28" xfId="0" applyFont="1" applyFill="1" applyBorder="1" applyAlignment="1">
      <alignment horizontal="center" vertical="center"/>
    </xf>
    <xf numFmtId="0" fontId="4" fillId="6" borderId="7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5" fillId="6" borderId="1" xfId="0" applyFont="1" applyFill="1" applyBorder="1"/>
    <xf numFmtId="0" fontId="5" fillId="10" borderId="1" xfId="0" applyFont="1" applyFill="1" applyBorder="1"/>
    <xf numFmtId="0" fontId="5" fillId="9" borderId="1" xfId="0" applyFont="1" applyFill="1" applyBorder="1"/>
    <xf numFmtId="0" fontId="5" fillId="13" borderId="1" xfId="0" applyFont="1" applyFill="1" applyBorder="1"/>
    <xf numFmtId="0" fontId="5" fillId="14" borderId="1" xfId="0" applyFont="1" applyFill="1" applyBorder="1"/>
    <xf numFmtId="0" fontId="5" fillId="8" borderId="1" xfId="0" applyFont="1" applyFill="1" applyBorder="1"/>
    <xf numFmtId="0" fontId="4" fillId="0" borderId="0" xfId="0" applyFont="1" applyFill="1" applyBorder="1" applyAlignment="1">
      <alignment horizontal="center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  <cellStyle name="Percent" xfId="5" builtinId="5"/>
  </cellStyles>
  <dxfs count="0"/>
  <tableStyles count="0" defaultTableStyle="TableStyleMedium9" defaultPivotStyle="PivotStyleMedium4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zoomScale="80" zoomScaleNormal="80" zoomScalePageLayoutView="80" workbookViewId="0">
      <pane ySplit="3" topLeftCell="A4" activePane="bottomLeft" state="frozen"/>
      <selection activeCell="B1" sqref="B1"/>
      <selection pane="bottomLeft" activeCell="O4" sqref="O4"/>
    </sheetView>
  </sheetViews>
  <sheetFormatPr defaultColWidth="11" defaultRowHeight="15.75" x14ac:dyDescent="0.25"/>
  <cols>
    <col min="1" max="1" width="8.125" customWidth="1"/>
    <col min="2" max="2" width="25.625" customWidth="1"/>
    <col min="3" max="3" width="9.875" customWidth="1"/>
    <col min="4" max="4" width="13.125" customWidth="1"/>
    <col min="5" max="5" width="10" customWidth="1"/>
    <col min="6" max="6" width="12.5" customWidth="1"/>
    <col min="7" max="7" width="10.125" customWidth="1"/>
    <col min="8" max="10" width="12" customWidth="1"/>
    <col min="11" max="11" width="9" customWidth="1"/>
    <col min="12" max="12" width="14.125" customWidth="1"/>
    <col min="13" max="13" width="9" customWidth="1"/>
    <col min="14" max="14" width="13" customWidth="1"/>
    <col min="15" max="15" width="17.625" style="29" customWidth="1"/>
  </cols>
  <sheetData>
    <row r="1" spans="1:15" ht="18.75" x14ac:dyDescent="0.3">
      <c r="A1" s="1" t="s">
        <v>30</v>
      </c>
      <c r="B1" s="1" t="s">
        <v>31</v>
      </c>
      <c r="C1" s="31" t="s">
        <v>51</v>
      </c>
      <c r="D1" s="32" t="s">
        <v>52</v>
      </c>
      <c r="E1" s="33" t="s">
        <v>51</v>
      </c>
      <c r="F1" s="34" t="s">
        <v>52</v>
      </c>
      <c r="G1" s="35" t="s">
        <v>51</v>
      </c>
      <c r="H1" s="36" t="s">
        <v>52</v>
      </c>
      <c r="I1" s="35" t="s">
        <v>51</v>
      </c>
      <c r="J1" s="36" t="s">
        <v>52</v>
      </c>
      <c r="K1" s="35" t="s">
        <v>51</v>
      </c>
      <c r="L1" s="36" t="s">
        <v>52</v>
      </c>
      <c r="M1" s="35" t="s">
        <v>51</v>
      </c>
      <c r="N1" s="36" t="s">
        <v>52</v>
      </c>
    </row>
    <row r="2" spans="1:15" ht="18.75" x14ac:dyDescent="0.3">
      <c r="A2" s="1"/>
      <c r="B2" s="1"/>
      <c r="C2" s="113" t="s">
        <v>42</v>
      </c>
      <c r="D2" s="114"/>
      <c r="E2" s="115" t="s">
        <v>43</v>
      </c>
      <c r="F2" s="116"/>
      <c r="G2" s="117" t="s">
        <v>50</v>
      </c>
      <c r="H2" s="112"/>
      <c r="I2" s="117" t="s">
        <v>57</v>
      </c>
      <c r="J2" s="112"/>
      <c r="K2" s="111" t="s">
        <v>59</v>
      </c>
      <c r="L2" s="112"/>
      <c r="M2" s="111" t="s">
        <v>58</v>
      </c>
      <c r="N2" s="112"/>
    </row>
    <row r="3" spans="1:15" ht="18.75" x14ac:dyDescent="0.3">
      <c r="A3" s="1"/>
      <c r="B3" s="1"/>
      <c r="C3" s="104" t="s">
        <v>53</v>
      </c>
      <c r="D3" s="105"/>
      <c r="E3" s="106" t="s">
        <v>54</v>
      </c>
      <c r="F3" s="107"/>
      <c r="G3" s="108" t="s">
        <v>55</v>
      </c>
      <c r="H3" s="109"/>
      <c r="I3" s="42" t="s">
        <v>76</v>
      </c>
      <c r="J3" s="41"/>
      <c r="K3" s="108" t="s">
        <v>60</v>
      </c>
      <c r="L3" s="110"/>
      <c r="M3" s="108" t="s">
        <v>61</v>
      </c>
      <c r="N3" s="110"/>
      <c r="O3" s="29" t="s">
        <v>56</v>
      </c>
    </row>
    <row r="4" spans="1:15" x14ac:dyDescent="0.25">
      <c r="A4" s="6">
        <v>1</v>
      </c>
      <c r="B4" s="47" t="s">
        <v>0</v>
      </c>
      <c r="C4" s="10">
        <v>90</v>
      </c>
      <c r="D4" s="24">
        <f>C4/C4</f>
        <v>1</v>
      </c>
      <c r="E4" s="21">
        <v>123</v>
      </c>
      <c r="F4" s="22">
        <f t="shared" ref="F4:F14" si="0">E4/E$36</f>
        <v>0.87857142857142856</v>
      </c>
      <c r="G4" s="23">
        <v>90</v>
      </c>
      <c r="H4" s="27">
        <f>G4/G$4</f>
        <v>1</v>
      </c>
      <c r="I4" s="38"/>
      <c r="J4" s="27"/>
      <c r="K4" s="38"/>
      <c r="L4" s="27"/>
      <c r="M4" s="38">
        <v>78</v>
      </c>
      <c r="N4" s="27">
        <f>M4/M$44</f>
        <v>0.89655172413793105</v>
      </c>
      <c r="O4" s="30">
        <f>(D4+F4+H4+J4+L4+N4)/4</f>
        <v>0.9437807881773399</v>
      </c>
    </row>
    <row r="5" spans="1:15" x14ac:dyDescent="0.25">
      <c r="A5" s="6">
        <v>2</v>
      </c>
      <c r="B5" s="47" t="s">
        <v>2</v>
      </c>
      <c r="C5" s="10">
        <v>85</v>
      </c>
      <c r="D5" s="25">
        <f t="shared" ref="D5:D13" si="1">C5/C$4</f>
        <v>0.94444444444444442</v>
      </c>
      <c r="E5" s="14">
        <v>129</v>
      </c>
      <c r="F5" s="15">
        <f t="shared" si="0"/>
        <v>0.92142857142857137</v>
      </c>
      <c r="G5" s="23">
        <v>86</v>
      </c>
      <c r="H5" s="27">
        <f>G5/G$4</f>
        <v>0.9555555555555556</v>
      </c>
      <c r="I5" s="38">
        <v>79</v>
      </c>
      <c r="J5" s="27">
        <f>I5/I$8</f>
        <v>0.92941176470588238</v>
      </c>
      <c r="K5" s="38">
        <v>54</v>
      </c>
      <c r="L5" s="46">
        <f>K5/K$52</f>
        <v>0.72972972972972971</v>
      </c>
      <c r="M5" s="38">
        <v>81</v>
      </c>
      <c r="N5" s="27">
        <f>M5/M$44</f>
        <v>0.93103448275862066</v>
      </c>
      <c r="O5" s="30">
        <f>(D5+F5+H5+J5+L5+N5)/6</f>
        <v>0.9019340914371341</v>
      </c>
    </row>
    <row r="6" spans="1:15" x14ac:dyDescent="0.25">
      <c r="A6" s="6">
        <v>3</v>
      </c>
      <c r="B6" s="48" t="s">
        <v>21</v>
      </c>
      <c r="C6" s="10">
        <v>72</v>
      </c>
      <c r="D6" s="25">
        <f t="shared" si="1"/>
        <v>0.8</v>
      </c>
      <c r="E6" s="14">
        <v>107</v>
      </c>
      <c r="F6" s="15">
        <f t="shared" si="0"/>
        <v>0.76428571428571423</v>
      </c>
      <c r="G6" s="23">
        <v>72</v>
      </c>
      <c r="H6" s="27">
        <f>G6/G$4</f>
        <v>0.8</v>
      </c>
      <c r="I6" s="38"/>
      <c r="J6" s="27"/>
      <c r="K6" s="38">
        <v>40</v>
      </c>
      <c r="L6" s="46">
        <f>K6/K$52</f>
        <v>0.54054054054054057</v>
      </c>
      <c r="M6" s="38">
        <v>65</v>
      </c>
      <c r="N6" s="27">
        <f>M6/M$44</f>
        <v>0.74712643678160917</v>
      </c>
      <c r="O6" s="30">
        <f>(D6+F6+H6+J6+L6+N6)/5</f>
        <v>0.73039053832157286</v>
      </c>
    </row>
    <row r="7" spans="1:15" x14ac:dyDescent="0.25">
      <c r="A7" s="6">
        <v>4</v>
      </c>
      <c r="B7" s="4" t="s">
        <v>26</v>
      </c>
      <c r="C7" s="10">
        <v>65</v>
      </c>
      <c r="D7" s="25">
        <f t="shared" si="1"/>
        <v>0.72222222222222221</v>
      </c>
      <c r="E7" s="14">
        <v>110</v>
      </c>
      <c r="F7" s="15">
        <f t="shared" si="0"/>
        <v>0.7857142857142857</v>
      </c>
      <c r="G7" s="23">
        <v>56</v>
      </c>
      <c r="H7" s="27">
        <f>G7/G$4</f>
        <v>0.62222222222222223</v>
      </c>
      <c r="I7" s="38"/>
      <c r="J7" s="27"/>
      <c r="K7" s="38"/>
      <c r="L7" s="46"/>
      <c r="M7" s="38"/>
      <c r="N7" s="27"/>
      <c r="O7" s="30">
        <f>(D7+F7+H7+J7+L7+N7)/3</f>
        <v>0.71005291005291005</v>
      </c>
    </row>
    <row r="8" spans="1:15" x14ac:dyDescent="0.25">
      <c r="A8" s="6">
        <v>5</v>
      </c>
      <c r="B8" s="48" t="s">
        <v>6</v>
      </c>
      <c r="C8" s="10">
        <v>84</v>
      </c>
      <c r="D8" s="25">
        <f t="shared" si="1"/>
        <v>0.93333333333333335</v>
      </c>
      <c r="E8" s="14">
        <v>133</v>
      </c>
      <c r="F8" s="15">
        <f t="shared" si="0"/>
        <v>0.95</v>
      </c>
      <c r="G8" s="23"/>
      <c r="H8" s="27"/>
      <c r="I8" s="38">
        <v>85</v>
      </c>
      <c r="J8" s="27">
        <f>I8/I$8</f>
        <v>1</v>
      </c>
      <c r="K8" s="38">
        <v>59</v>
      </c>
      <c r="L8" s="46">
        <f>K8/K$52</f>
        <v>0.79729729729729726</v>
      </c>
      <c r="M8" s="38">
        <v>69</v>
      </c>
      <c r="N8" s="27">
        <f>M8/M$44</f>
        <v>0.7931034482758621</v>
      </c>
      <c r="O8" s="30">
        <f>(D8+F8+H8+J8+L8+N8)/5</f>
        <v>0.89474681578129844</v>
      </c>
    </row>
    <row r="9" spans="1:15" x14ac:dyDescent="0.25">
      <c r="A9" s="6">
        <v>6</v>
      </c>
      <c r="B9" s="48" t="s">
        <v>10</v>
      </c>
      <c r="C9" s="10">
        <v>80</v>
      </c>
      <c r="D9" s="25">
        <f t="shared" si="1"/>
        <v>0.88888888888888884</v>
      </c>
      <c r="E9" s="14">
        <v>127</v>
      </c>
      <c r="F9" s="15">
        <f t="shared" si="0"/>
        <v>0.90714285714285714</v>
      </c>
      <c r="G9" s="23"/>
      <c r="H9" s="27"/>
      <c r="I9" s="38"/>
      <c r="J9" s="27"/>
      <c r="K9" s="38">
        <v>60</v>
      </c>
      <c r="L9" s="46">
        <f>K9/K$52</f>
        <v>0.81081081081081086</v>
      </c>
      <c r="M9" s="38">
        <v>74</v>
      </c>
      <c r="N9" s="27">
        <f>M9/M$44</f>
        <v>0.85057471264367812</v>
      </c>
      <c r="O9" s="30">
        <f>(D9+F9+H9+J9+L9+N9)/4</f>
        <v>0.86435431737155877</v>
      </c>
    </row>
    <row r="10" spans="1:15" x14ac:dyDescent="0.25">
      <c r="A10" s="6">
        <v>7</v>
      </c>
      <c r="B10" s="4" t="s">
        <v>11</v>
      </c>
      <c r="C10" s="10">
        <v>79</v>
      </c>
      <c r="D10" s="25">
        <f t="shared" si="1"/>
        <v>0.87777777777777777</v>
      </c>
      <c r="E10" s="14">
        <v>113</v>
      </c>
      <c r="F10" s="15">
        <f t="shared" si="0"/>
        <v>0.80714285714285716</v>
      </c>
      <c r="G10" s="23"/>
      <c r="H10" s="27"/>
      <c r="I10" s="38"/>
      <c r="J10" s="27"/>
      <c r="K10" s="38">
        <v>58</v>
      </c>
      <c r="L10" s="46">
        <f>K10/K$52</f>
        <v>0.78378378378378377</v>
      </c>
      <c r="M10" s="38"/>
      <c r="N10" s="27"/>
      <c r="O10" s="30">
        <f>(D10+F10+H10+J10+L10+N10)/3</f>
        <v>0.82290147290147286</v>
      </c>
    </row>
    <row r="11" spans="1:15" x14ac:dyDescent="0.25">
      <c r="A11" s="6">
        <v>8</v>
      </c>
      <c r="B11" s="4" t="s">
        <v>14</v>
      </c>
      <c r="C11" s="10">
        <v>77</v>
      </c>
      <c r="D11" s="25">
        <f t="shared" si="1"/>
        <v>0.85555555555555551</v>
      </c>
      <c r="E11" s="14">
        <v>122</v>
      </c>
      <c r="F11" s="15">
        <f t="shared" si="0"/>
        <v>0.87142857142857144</v>
      </c>
      <c r="G11" s="23"/>
      <c r="H11" s="27"/>
      <c r="I11" s="38"/>
      <c r="J11" s="27"/>
      <c r="K11" s="38"/>
      <c r="L11" s="46"/>
      <c r="M11" s="38"/>
      <c r="N11" s="27"/>
      <c r="O11" s="30">
        <f>(D11+F11+H11+J11+L11+N11)/2</f>
        <v>0.86349206349206353</v>
      </c>
    </row>
    <row r="12" spans="1:15" ht="16.5" x14ac:dyDescent="0.25">
      <c r="A12" s="7">
        <v>9</v>
      </c>
      <c r="B12" s="48" t="s">
        <v>16</v>
      </c>
      <c r="C12" s="10">
        <v>76</v>
      </c>
      <c r="D12" s="25">
        <f t="shared" si="1"/>
        <v>0.84444444444444444</v>
      </c>
      <c r="E12" s="14">
        <v>125</v>
      </c>
      <c r="F12" s="15">
        <f t="shared" si="0"/>
        <v>0.8928571428571429</v>
      </c>
      <c r="G12" s="23"/>
      <c r="H12" s="27"/>
      <c r="I12" s="38">
        <v>82</v>
      </c>
      <c r="J12" s="27">
        <f>I12/I$8</f>
        <v>0.96470588235294119</v>
      </c>
      <c r="K12" s="38">
        <v>70</v>
      </c>
      <c r="L12" s="46">
        <f>K12/K$52</f>
        <v>0.94594594594594594</v>
      </c>
      <c r="M12" s="38">
        <v>68</v>
      </c>
      <c r="N12" s="27">
        <f>M12/M$44</f>
        <v>0.7816091954022989</v>
      </c>
      <c r="O12" s="30">
        <f>(D12+F12+H12+J12+L12+N12)/5</f>
        <v>0.88591252220055472</v>
      </c>
    </row>
    <row r="13" spans="1:15" x14ac:dyDescent="0.25">
      <c r="A13" s="6">
        <v>10</v>
      </c>
      <c r="B13" s="4" t="s">
        <v>22</v>
      </c>
      <c r="C13" s="10">
        <v>72</v>
      </c>
      <c r="D13" s="25">
        <f t="shared" si="1"/>
        <v>0.8</v>
      </c>
      <c r="E13" s="16">
        <v>129</v>
      </c>
      <c r="F13" s="15">
        <f t="shared" si="0"/>
        <v>0.92142857142857137</v>
      </c>
      <c r="G13" s="37"/>
      <c r="H13" s="37"/>
      <c r="I13" s="45">
        <v>75</v>
      </c>
      <c r="J13" s="27">
        <f>I13/I$8</f>
        <v>0.88235294117647056</v>
      </c>
      <c r="K13" s="45"/>
      <c r="L13" s="46"/>
      <c r="M13" s="45"/>
      <c r="N13" s="27"/>
      <c r="O13" s="30">
        <f>(D13+F13+H13+J13+L13+N13)/3</f>
        <v>0.86792717086834736</v>
      </c>
    </row>
    <row r="14" spans="1:15" x14ac:dyDescent="0.25">
      <c r="A14" s="6">
        <v>11</v>
      </c>
      <c r="B14" s="5" t="s">
        <v>33</v>
      </c>
      <c r="C14" s="10"/>
      <c r="D14" s="11"/>
      <c r="E14" s="16">
        <v>134</v>
      </c>
      <c r="F14" s="15">
        <f t="shared" si="0"/>
        <v>0.95714285714285718</v>
      </c>
      <c r="G14" s="23">
        <v>82</v>
      </c>
      <c r="H14" s="27">
        <f>G14/G$4</f>
        <v>0.91111111111111109</v>
      </c>
      <c r="I14" s="38"/>
      <c r="J14" s="27"/>
      <c r="K14" s="38"/>
      <c r="L14" s="46"/>
      <c r="M14" s="38">
        <v>72</v>
      </c>
      <c r="N14" s="27">
        <f>M14/M$44</f>
        <v>0.82758620689655171</v>
      </c>
      <c r="O14" s="30">
        <f>(D14+F14+H14+J14+L14+N14)/3</f>
        <v>0.89861339171683996</v>
      </c>
    </row>
    <row r="15" spans="1:15" x14ac:dyDescent="0.25">
      <c r="A15" s="6">
        <v>12</v>
      </c>
      <c r="B15" s="48" t="s">
        <v>29</v>
      </c>
      <c r="C15" s="10">
        <v>59</v>
      </c>
      <c r="D15" s="25">
        <f>C15/C$4</f>
        <v>0.65555555555555556</v>
      </c>
      <c r="E15" s="14"/>
      <c r="F15" s="15"/>
      <c r="G15" s="23">
        <v>61</v>
      </c>
      <c r="H15" s="27">
        <f>G15/G$4</f>
        <v>0.67777777777777781</v>
      </c>
      <c r="I15" s="38"/>
      <c r="J15" s="27"/>
      <c r="K15" s="38">
        <v>34</v>
      </c>
      <c r="L15" s="46">
        <f>K15/K$52</f>
        <v>0.45945945945945948</v>
      </c>
      <c r="M15" s="38">
        <v>48</v>
      </c>
      <c r="N15" s="27">
        <f>M15/M$44</f>
        <v>0.55172413793103448</v>
      </c>
      <c r="O15" s="30">
        <f>(D15+F15+H15+J15+L15+N15)/4</f>
        <v>0.58612923268095685</v>
      </c>
    </row>
    <row r="16" spans="1:15" x14ac:dyDescent="0.25">
      <c r="A16" s="6">
        <v>13</v>
      </c>
      <c r="B16" s="5" t="s">
        <v>35</v>
      </c>
      <c r="C16" s="10"/>
      <c r="D16" s="11"/>
      <c r="E16" s="16">
        <v>115</v>
      </c>
      <c r="F16" s="15">
        <f>E16/E$36</f>
        <v>0.8214285714285714</v>
      </c>
      <c r="G16" s="23">
        <v>50</v>
      </c>
      <c r="H16" s="27">
        <f>G16/G$4</f>
        <v>0.55555555555555558</v>
      </c>
      <c r="I16" s="38"/>
      <c r="J16" s="27"/>
      <c r="K16" s="38"/>
      <c r="L16" s="46"/>
      <c r="M16" s="38"/>
      <c r="N16" s="27"/>
      <c r="O16" s="30">
        <f>(D16+F16+H16+J16+L16+N16)/2</f>
        <v>0.68849206349206349</v>
      </c>
    </row>
    <row r="17" spans="1:15" x14ac:dyDescent="0.25">
      <c r="A17" s="6">
        <v>14</v>
      </c>
      <c r="B17" s="4" t="s">
        <v>7</v>
      </c>
      <c r="C17" s="10">
        <v>83</v>
      </c>
      <c r="D17" s="25">
        <f t="shared" ref="D17:D35" si="2">C17/C$4</f>
        <v>0.92222222222222228</v>
      </c>
      <c r="E17" s="14"/>
      <c r="F17" s="15"/>
      <c r="G17" s="23"/>
      <c r="H17" s="27"/>
      <c r="I17" s="38"/>
      <c r="J17" s="27"/>
      <c r="K17" s="38">
        <v>53</v>
      </c>
      <c r="L17" s="46">
        <f>K17/K$52</f>
        <v>0.71621621621621623</v>
      </c>
      <c r="M17" s="38">
        <v>68</v>
      </c>
      <c r="N17" s="27">
        <f>M17/M$44</f>
        <v>0.7816091954022989</v>
      </c>
      <c r="O17" s="30">
        <f>(D17+F17+H17+J17+L17+N17)/3</f>
        <v>0.80668254461357913</v>
      </c>
    </row>
    <row r="18" spans="1:15" x14ac:dyDescent="0.25">
      <c r="A18" s="6">
        <v>15</v>
      </c>
      <c r="B18" s="4" t="s">
        <v>8</v>
      </c>
      <c r="C18" s="10">
        <v>83</v>
      </c>
      <c r="D18" s="25">
        <f t="shared" si="2"/>
        <v>0.92222222222222228</v>
      </c>
      <c r="E18" s="14"/>
      <c r="F18" s="15"/>
      <c r="G18" s="23"/>
      <c r="H18" s="27"/>
      <c r="I18" s="38"/>
      <c r="J18" s="27"/>
      <c r="K18" s="38">
        <v>68</v>
      </c>
      <c r="L18" s="46">
        <f>K18/K$52</f>
        <v>0.91891891891891897</v>
      </c>
      <c r="M18" s="38">
        <v>75</v>
      </c>
      <c r="N18" s="27">
        <f>M18/M$44</f>
        <v>0.86206896551724133</v>
      </c>
      <c r="O18" s="30">
        <f>(D18+F18+H18+J18+L18+N18)/3</f>
        <v>0.9010700355527943</v>
      </c>
    </row>
    <row r="19" spans="1:15" x14ac:dyDescent="0.25">
      <c r="A19" s="6">
        <v>16</v>
      </c>
      <c r="B19" s="4" t="s">
        <v>9</v>
      </c>
      <c r="C19" s="10">
        <v>82</v>
      </c>
      <c r="D19" s="25">
        <f t="shared" si="2"/>
        <v>0.91111111111111109</v>
      </c>
      <c r="E19" s="14"/>
      <c r="F19" s="15"/>
      <c r="G19" s="23"/>
      <c r="H19" s="27"/>
      <c r="I19" s="38"/>
      <c r="J19" s="27"/>
      <c r="K19" s="38"/>
      <c r="L19" s="46"/>
      <c r="M19" s="38"/>
      <c r="N19" s="27"/>
      <c r="O19" s="30">
        <f>(D19+F19+H19+J19+L19+N19)/1</f>
        <v>0.91111111111111109</v>
      </c>
    </row>
    <row r="20" spans="1:15" x14ac:dyDescent="0.25">
      <c r="A20" s="6">
        <v>17</v>
      </c>
      <c r="B20" s="4" t="s">
        <v>4</v>
      </c>
      <c r="C20" s="10">
        <v>85</v>
      </c>
      <c r="D20" s="25">
        <f t="shared" si="2"/>
        <v>0.94444444444444442</v>
      </c>
      <c r="E20" s="50"/>
      <c r="F20" s="50"/>
      <c r="G20" s="23"/>
      <c r="H20" s="27"/>
      <c r="I20" s="38"/>
      <c r="J20" s="27"/>
      <c r="K20" s="38"/>
      <c r="L20" s="46"/>
      <c r="M20" s="38"/>
      <c r="N20" s="27"/>
      <c r="O20" s="30">
        <f>(D20+F20+H20+J20+L20+N20)/1</f>
        <v>0.94444444444444442</v>
      </c>
    </row>
    <row r="21" spans="1:15" ht="16.5" x14ac:dyDescent="0.25">
      <c r="A21" s="7">
        <v>18</v>
      </c>
      <c r="B21" s="3" t="s">
        <v>3</v>
      </c>
      <c r="C21" s="10">
        <v>85</v>
      </c>
      <c r="D21" s="25">
        <f t="shared" si="2"/>
        <v>0.94444444444444442</v>
      </c>
      <c r="E21" s="50"/>
      <c r="F21" s="50"/>
      <c r="G21" s="23"/>
      <c r="H21" s="27"/>
      <c r="I21" s="38"/>
      <c r="J21" s="27"/>
      <c r="K21" s="38"/>
      <c r="L21" s="46"/>
      <c r="M21" s="38"/>
      <c r="N21" s="27"/>
      <c r="O21" s="30">
        <f>(D21+F21+H21+J21+L21+N21)/1</f>
        <v>0.94444444444444442</v>
      </c>
    </row>
    <row r="22" spans="1:15" x14ac:dyDescent="0.25">
      <c r="A22" s="6">
        <v>19</v>
      </c>
      <c r="B22" s="4" t="s">
        <v>12</v>
      </c>
      <c r="C22" s="10">
        <v>78</v>
      </c>
      <c r="D22" s="25">
        <f t="shared" si="2"/>
        <v>0.8666666666666667</v>
      </c>
      <c r="E22" s="14"/>
      <c r="F22" s="15"/>
      <c r="G22" s="23"/>
      <c r="H22" s="27"/>
      <c r="I22" s="38"/>
      <c r="J22" s="27"/>
      <c r="K22" s="38"/>
      <c r="L22" s="46"/>
      <c r="M22" s="38"/>
      <c r="N22" s="27"/>
      <c r="O22" s="30">
        <f>(D22+F22+H22+J22+L22+N22)/1</f>
        <v>0.8666666666666667</v>
      </c>
    </row>
    <row r="23" spans="1:15" x14ac:dyDescent="0.25">
      <c r="A23" s="6">
        <v>20</v>
      </c>
      <c r="B23" s="4" t="s">
        <v>13</v>
      </c>
      <c r="C23" s="10">
        <v>78</v>
      </c>
      <c r="D23" s="25">
        <f t="shared" si="2"/>
        <v>0.8666666666666667</v>
      </c>
      <c r="E23" s="14"/>
      <c r="F23" s="15"/>
      <c r="G23" s="23"/>
      <c r="H23" s="27"/>
      <c r="I23" s="38">
        <v>67</v>
      </c>
      <c r="J23" s="27">
        <f>I23/I$8</f>
        <v>0.78823529411764703</v>
      </c>
      <c r="K23" s="38"/>
      <c r="L23" s="46"/>
      <c r="M23" s="38"/>
      <c r="N23" s="27"/>
      <c r="O23" s="30">
        <f>(D23+F23+H23+J23+L23+N23)/2</f>
        <v>0.82745098039215681</v>
      </c>
    </row>
    <row r="24" spans="1:15" x14ac:dyDescent="0.25">
      <c r="A24" s="6">
        <v>21</v>
      </c>
      <c r="B24" s="4" t="s">
        <v>5</v>
      </c>
      <c r="C24" s="10">
        <v>84</v>
      </c>
      <c r="D24" s="25">
        <f t="shared" si="2"/>
        <v>0.93333333333333335</v>
      </c>
      <c r="E24" s="50"/>
      <c r="F24" s="50"/>
      <c r="G24" s="23"/>
      <c r="H24" s="27"/>
      <c r="I24" s="38"/>
      <c r="J24" s="27"/>
      <c r="K24" s="38"/>
      <c r="L24" s="46"/>
      <c r="M24" s="38"/>
      <c r="N24" s="27"/>
      <c r="O24" s="30">
        <f t="shared" ref="O24:O32" si="3">(D24+F24+H24+J24+L24+N24)/1</f>
        <v>0.93333333333333335</v>
      </c>
    </row>
    <row r="25" spans="1:15" x14ac:dyDescent="0.25">
      <c r="A25" s="6">
        <v>22</v>
      </c>
      <c r="B25" s="4" t="s">
        <v>15</v>
      </c>
      <c r="C25" s="10">
        <v>77</v>
      </c>
      <c r="D25" s="25">
        <f t="shared" si="2"/>
        <v>0.85555555555555551</v>
      </c>
      <c r="E25" s="14"/>
      <c r="F25" s="15"/>
      <c r="G25" s="23"/>
      <c r="H25" s="27"/>
      <c r="I25" s="38"/>
      <c r="J25" s="27"/>
      <c r="K25" s="38"/>
      <c r="L25" s="46"/>
      <c r="M25" s="38"/>
      <c r="N25" s="27"/>
      <c r="O25" s="30">
        <f t="shared" si="3"/>
        <v>0.85555555555555551</v>
      </c>
    </row>
    <row r="26" spans="1:15" x14ac:dyDescent="0.25">
      <c r="A26" s="6">
        <v>23</v>
      </c>
      <c r="B26" s="3" t="s">
        <v>1</v>
      </c>
      <c r="C26" s="10">
        <v>88</v>
      </c>
      <c r="D26" s="25">
        <f t="shared" si="2"/>
        <v>0.97777777777777775</v>
      </c>
      <c r="E26" s="50"/>
      <c r="F26" s="50"/>
      <c r="G26" s="23"/>
      <c r="H26" s="27"/>
      <c r="I26" s="38"/>
      <c r="J26" s="27"/>
      <c r="K26" s="38"/>
      <c r="L26" s="46"/>
      <c r="M26" s="38"/>
      <c r="N26" s="27"/>
      <c r="O26" s="30">
        <f t="shared" si="3"/>
        <v>0.97777777777777775</v>
      </c>
    </row>
    <row r="27" spans="1:15" x14ac:dyDescent="0.25">
      <c r="A27" s="6">
        <v>24</v>
      </c>
      <c r="B27" s="4" t="s">
        <v>17</v>
      </c>
      <c r="C27" s="10">
        <v>73</v>
      </c>
      <c r="D27" s="25">
        <f t="shared" si="2"/>
        <v>0.81111111111111112</v>
      </c>
      <c r="E27" s="14"/>
      <c r="F27" s="15"/>
      <c r="G27" s="23"/>
      <c r="H27" s="27"/>
      <c r="I27" s="38"/>
      <c r="J27" s="27"/>
      <c r="K27" s="38"/>
      <c r="L27" s="46"/>
      <c r="M27" s="38"/>
      <c r="N27" s="27"/>
      <c r="O27" s="30">
        <f t="shared" si="3"/>
        <v>0.81111111111111112</v>
      </c>
    </row>
    <row r="28" spans="1:15" x14ac:dyDescent="0.25">
      <c r="A28" s="6">
        <v>25</v>
      </c>
      <c r="B28" s="4" t="s">
        <v>18</v>
      </c>
      <c r="C28" s="10">
        <v>72</v>
      </c>
      <c r="D28" s="25">
        <f t="shared" si="2"/>
        <v>0.8</v>
      </c>
      <c r="E28" s="14"/>
      <c r="F28" s="15"/>
      <c r="G28" s="23"/>
      <c r="H28" s="27"/>
      <c r="I28" s="38"/>
      <c r="J28" s="27"/>
      <c r="K28" s="38"/>
      <c r="L28" s="46"/>
      <c r="M28" s="38"/>
      <c r="N28" s="27"/>
      <c r="O28" s="30">
        <f t="shared" si="3"/>
        <v>0.8</v>
      </c>
    </row>
    <row r="29" spans="1:15" x14ac:dyDescent="0.25">
      <c r="A29" s="6">
        <v>26</v>
      </c>
      <c r="B29" s="4" t="s">
        <v>19</v>
      </c>
      <c r="C29" s="10">
        <v>72</v>
      </c>
      <c r="D29" s="25">
        <f t="shared" si="2"/>
        <v>0.8</v>
      </c>
      <c r="E29" s="14"/>
      <c r="F29" s="15"/>
      <c r="G29" s="23"/>
      <c r="H29" s="27"/>
      <c r="I29" s="38"/>
      <c r="J29" s="27"/>
      <c r="K29" s="38"/>
      <c r="L29" s="46"/>
      <c r="M29" s="38"/>
      <c r="N29" s="27"/>
      <c r="O29" s="30">
        <f t="shared" si="3"/>
        <v>0.8</v>
      </c>
    </row>
    <row r="30" spans="1:15" ht="16.5" x14ac:dyDescent="0.25">
      <c r="A30" s="7">
        <v>27</v>
      </c>
      <c r="B30" s="4" t="s">
        <v>20</v>
      </c>
      <c r="C30" s="10">
        <v>72</v>
      </c>
      <c r="D30" s="25">
        <f t="shared" si="2"/>
        <v>0.8</v>
      </c>
      <c r="E30" s="14"/>
      <c r="F30" s="15"/>
      <c r="G30" s="23"/>
      <c r="H30" s="27"/>
      <c r="I30" s="38"/>
      <c r="J30" s="27"/>
      <c r="K30" s="38"/>
      <c r="L30" s="46"/>
      <c r="M30" s="38"/>
      <c r="N30" s="27"/>
      <c r="O30" s="30">
        <f t="shared" si="3"/>
        <v>0.8</v>
      </c>
    </row>
    <row r="31" spans="1:15" x14ac:dyDescent="0.25">
      <c r="A31" s="6">
        <v>28</v>
      </c>
      <c r="B31" s="4" t="s">
        <v>23</v>
      </c>
      <c r="C31" s="10">
        <v>69</v>
      </c>
      <c r="D31" s="25">
        <f t="shared" si="2"/>
        <v>0.76666666666666672</v>
      </c>
      <c r="E31" s="14"/>
      <c r="F31" s="15"/>
      <c r="G31" s="23"/>
      <c r="H31" s="27"/>
      <c r="I31" s="38"/>
      <c r="J31" s="27"/>
      <c r="K31" s="38"/>
      <c r="L31" s="46"/>
      <c r="M31" s="38"/>
      <c r="N31" s="27"/>
      <c r="O31" s="30">
        <f t="shared" si="3"/>
        <v>0.76666666666666672</v>
      </c>
    </row>
    <row r="32" spans="1:15" x14ac:dyDescent="0.25">
      <c r="A32" s="6">
        <v>29</v>
      </c>
      <c r="B32" s="4" t="s">
        <v>24</v>
      </c>
      <c r="C32" s="10">
        <v>67</v>
      </c>
      <c r="D32" s="25">
        <f t="shared" si="2"/>
        <v>0.74444444444444446</v>
      </c>
      <c r="E32" s="14"/>
      <c r="F32" s="15"/>
      <c r="G32" s="23"/>
      <c r="H32" s="27"/>
      <c r="I32" s="38"/>
      <c r="J32" s="27"/>
      <c r="K32" s="38"/>
      <c r="L32" s="46"/>
      <c r="M32" s="38"/>
      <c r="N32" s="27"/>
      <c r="O32" s="30">
        <f t="shared" si="3"/>
        <v>0.74444444444444446</v>
      </c>
    </row>
    <row r="33" spans="1:15" x14ac:dyDescent="0.25">
      <c r="A33" s="6">
        <v>30</v>
      </c>
      <c r="B33" s="4" t="s">
        <v>25</v>
      </c>
      <c r="C33" s="10">
        <v>66</v>
      </c>
      <c r="D33" s="25">
        <f t="shared" si="2"/>
        <v>0.73333333333333328</v>
      </c>
      <c r="E33" s="14"/>
      <c r="F33" s="15"/>
      <c r="G33" s="23"/>
      <c r="H33" s="27"/>
      <c r="I33" s="38">
        <v>66</v>
      </c>
      <c r="J33" s="27">
        <f>I33/I$8</f>
        <v>0.77647058823529413</v>
      </c>
      <c r="K33" s="38"/>
      <c r="L33" s="46"/>
      <c r="M33" s="38"/>
      <c r="N33" s="27"/>
      <c r="O33" s="30">
        <f>(D33+F33+H33+J33+L33+N33)/2</f>
        <v>0.75490196078431371</v>
      </c>
    </row>
    <row r="34" spans="1:15" x14ac:dyDescent="0.25">
      <c r="A34" s="6">
        <v>31</v>
      </c>
      <c r="B34" s="4" t="s">
        <v>27</v>
      </c>
      <c r="C34" s="10">
        <v>61</v>
      </c>
      <c r="D34" s="25">
        <f t="shared" si="2"/>
        <v>0.67777777777777781</v>
      </c>
      <c r="E34" s="14"/>
      <c r="F34" s="15"/>
      <c r="G34" s="23"/>
      <c r="H34" s="27"/>
      <c r="I34" s="38"/>
      <c r="J34" s="27"/>
      <c r="K34" s="38">
        <v>42</v>
      </c>
      <c r="L34" s="46">
        <f>K34/K$52</f>
        <v>0.56756756756756754</v>
      </c>
      <c r="M34" s="38"/>
      <c r="N34" s="27"/>
      <c r="O34" s="30">
        <f>(D34+F34+H34+J34+L34+N34)/2</f>
        <v>0.62267267267267268</v>
      </c>
    </row>
    <row r="35" spans="1:15" x14ac:dyDescent="0.25">
      <c r="A35" s="6">
        <v>32</v>
      </c>
      <c r="B35" s="4" t="s">
        <v>28</v>
      </c>
      <c r="C35" s="10">
        <v>61</v>
      </c>
      <c r="D35" s="25">
        <f t="shared" si="2"/>
        <v>0.67777777777777781</v>
      </c>
      <c r="E35" s="14"/>
      <c r="F35" s="15"/>
      <c r="G35" s="23"/>
      <c r="H35" s="27"/>
      <c r="I35" s="38"/>
      <c r="J35" s="27"/>
      <c r="K35" s="38"/>
      <c r="L35" s="46"/>
      <c r="M35" s="38">
        <v>62</v>
      </c>
      <c r="N35" s="27">
        <f>M35/M$44</f>
        <v>0.71264367816091956</v>
      </c>
      <c r="O35" s="30">
        <f>(D35+F35+H35+J35+L35+N35)/2</f>
        <v>0.69521072796934869</v>
      </c>
    </row>
    <row r="36" spans="1:15" x14ac:dyDescent="0.25">
      <c r="A36" s="6">
        <v>33</v>
      </c>
      <c r="B36" s="5" t="s">
        <v>32</v>
      </c>
      <c r="C36" s="10"/>
      <c r="D36" s="11"/>
      <c r="E36" s="16">
        <v>140</v>
      </c>
      <c r="F36" s="15">
        <f t="shared" ref="F36:F43" si="4">E36/E$36</f>
        <v>1</v>
      </c>
      <c r="G36" s="23"/>
      <c r="H36" s="27"/>
      <c r="I36" s="38"/>
      <c r="J36" s="27"/>
      <c r="K36" s="38"/>
      <c r="L36" s="46"/>
      <c r="M36" s="38"/>
      <c r="N36" s="27"/>
      <c r="O36" s="30">
        <f>(D36+F36+H36+J36+L36+N36)/1</f>
        <v>1</v>
      </c>
    </row>
    <row r="37" spans="1:15" x14ac:dyDescent="0.25">
      <c r="A37" s="6">
        <v>34</v>
      </c>
      <c r="B37" s="48" t="s">
        <v>34</v>
      </c>
      <c r="C37" s="10"/>
      <c r="D37" s="11"/>
      <c r="E37" s="16">
        <v>129</v>
      </c>
      <c r="F37" s="15">
        <f t="shared" si="4"/>
        <v>0.92142857142857137</v>
      </c>
      <c r="G37" s="23"/>
      <c r="H37" s="27"/>
      <c r="I37" s="38">
        <v>66</v>
      </c>
      <c r="J37" s="27">
        <f>I37/I$8</f>
        <v>0.77647058823529413</v>
      </c>
      <c r="K37" s="38">
        <v>62</v>
      </c>
      <c r="L37" s="46">
        <f>K37/K$52</f>
        <v>0.83783783783783783</v>
      </c>
      <c r="M37" s="38">
        <v>70</v>
      </c>
      <c r="N37" s="27">
        <f>M37/M$44</f>
        <v>0.8045977011494253</v>
      </c>
      <c r="O37" s="30">
        <f>(D37+F37+H37+J37+L37+N37)/4</f>
        <v>0.83508367466278222</v>
      </c>
    </row>
    <row r="38" spans="1:15" x14ac:dyDescent="0.25">
      <c r="A38" s="6">
        <v>35</v>
      </c>
      <c r="B38" s="5" t="s">
        <v>36</v>
      </c>
      <c r="C38" s="10"/>
      <c r="D38" s="10"/>
      <c r="E38" s="16">
        <v>104</v>
      </c>
      <c r="F38" s="15">
        <f t="shared" si="4"/>
        <v>0.74285714285714288</v>
      </c>
      <c r="G38" s="23"/>
      <c r="H38" s="27"/>
      <c r="I38" s="38">
        <v>72</v>
      </c>
      <c r="J38" s="27">
        <f>I38/I$8</f>
        <v>0.84705882352941175</v>
      </c>
      <c r="K38" s="38"/>
      <c r="L38" s="46"/>
      <c r="M38" s="38"/>
      <c r="N38" s="27"/>
      <c r="O38" s="30">
        <f>(D38+F38+H38+J38+L38+N38)/2</f>
        <v>0.79495798319327737</v>
      </c>
    </row>
    <row r="39" spans="1:15" ht="16.5" x14ac:dyDescent="0.25">
      <c r="A39" s="7">
        <v>36</v>
      </c>
      <c r="B39" s="5" t="s">
        <v>37</v>
      </c>
      <c r="C39" s="10"/>
      <c r="D39" s="10"/>
      <c r="E39" s="16">
        <v>99</v>
      </c>
      <c r="F39" s="15">
        <f t="shared" si="4"/>
        <v>0.70714285714285718</v>
      </c>
      <c r="G39" s="23"/>
      <c r="H39" s="27"/>
      <c r="I39" s="38"/>
      <c r="J39" s="27"/>
      <c r="K39" s="38"/>
      <c r="L39" s="46"/>
      <c r="M39" s="38"/>
      <c r="N39" s="27"/>
      <c r="O39" s="30">
        <f>(D39+F39+H39+J39+L39+N39)/1</f>
        <v>0.70714285714285718</v>
      </c>
    </row>
    <row r="40" spans="1:15" x14ac:dyDescent="0.25">
      <c r="A40" s="6">
        <v>37</v>
      </c>
      <c r="B40" s="5" t="s">
        <v>38</v>
      </c>
      <c r="C40" s="10"/>
      <c r="D40" s="10"/>
      <c r="E40" s="16">
        <v>98</v>
      </c>
      <c r="F40" s="15">
        <f t="shared" si="4"/>
        <v>0.7</v>
      </c>
      <c r="G40" s="23"/>
      <c r="H40" s="27"/>
      <c r="I40" s="38">
        <v>71</v>
      </c>
      <c r="J40" s="27">
        <f>I40/I$8</f>
        <v>0.83529411764705885</v>
      </c>
      <c r="K40" s="38"/>
      <c r="L40" s="46"/>
      <c r="M40" s="38"/>
      <c r="N40" s="27"/>
      <c r="O40" s="30">
        <f>(D40+F40+H40+J40+L40+N40)/2</f>
        <v>0.76764705882352935</v>
      </c>
    </row>
    <row r="41" spans="1:15" x14ac:dyDescent="0.25">
      <c r="A41" s="6">
        <v>38</v>
      </c>
      <c r="B41" s="5" t="s">
        <v>39</v>
      </c>
      <c r="C41" s="10"/>
      <c r="D41" s="10"/>
      <c r="E41" s="16">
        <v>95</v>
      </c>
      <c r="F41" s="15">
        <f t="shared" si="4"/>
        <v>0.6785714285714286</v>
      </c>
      <c r="G41" s="23"/>
      <c r="H41" s="27"/>
      <c r="I41" s="38"/>
      <c r="J41" s="27">
        <f>I41/I$8</f>
        <v>0</v>
      </c>
      <c r="K41" s="38"/>
      <c r="L41" s="46"/>
      <c r="M41" s="38">
        <v>55</v>
      </c>
      <c r="N41" s="27">
        <f>M41/M$44</f>
        <v>0.63218390804597702</v>
      </c>
      <c r="O41" s="30">
        <f>(D41+F41+H41+J41+L41+N41)/2</f>
        <v>0.65537766830870281</v>
      </c>
    </row>
    <row r="42" spans="1:15" x14ac:dyDescent="0.25">
      <c r="A42" s="6">
        <v>39</v>
      </c>
      <c r="B42" s="5" t="s">
        <v>40</v>
      </c>
      <c r="C42" s="10"/>
      <c r="D42" s="10"/>
      <c r="E42" s="16">
        <v>94</v>
      </c>
      <c r="F42" s="15">
        <f t="shared" si="4"/>
        <v>0.67142857142857137</v>
      </c>
      <c r="G42" s="23"/>
      <c r="H42" s="27"/>
      <c r="I42" s="38">
        <v>52</v>
      </c>
      <c r="J42" s="27">
        <f>I42/I$8</f>
        <v>0.61176470588235299</v>
      </c>
      <c r="K42" s="38"/>
      <c r="L42" s="46"/>
      <c r="M42" s="38"/>
      <c r="N42" s="27"/>
      <c r="O42" s="30">
        <f>(D42+F42+H42+J42+L42+N42)/2</f>
        <v>0.64159663865546213</v>
      </c>
    </row>
    <row r="43" spans="1:15" x14ac:dyDescent="0.25">
      <c r="A43" s="6">
        <v>40</v>
      </c>
      <c r="B43" s="8" t="s">
        <v>41</v>
      </c>
      <c r="C43" s="12"/>
      <c r="D43" s="12"/>
      <c r="E43" s="17">
        <v>70</v>
      </c>
      <c r="F43" s="18">
        <f t="shared" si="4"/>
        <v>0.5</v>
      </c>
      <c r="G43" s="23"/>
      <c r="H43" s="27"/>
      <c r="I43" s="38"/>
      <c r="J43" s="27"/>
      <c r="K43" s="38"/>
      <c r="L43" s="46"/>
      <c r="M43" s="38"/>
      <c r="N43" s="27"/>
      <c r="O43" s="30">
        <f>(D43+F43+H43+J43+L43+N43)/1</f>
        <v>0.5</v>
      </c>
    </row>
    <row r="44" spans="1:15" x14ac:dyDescent="0.25">
      <c r="A44" s="6">
        <v>41</v>
      </c>
      <c r="B44" s="9" t="s">
        <v>44</v>
      </c>
      <c r="C44" s="13"/>
      <c r="D44" s="13"/>
      <c r="E44" s="19"/>
      <c r="F44" s="19"/>
      <c r="G44" s="26">
        <v>88</v>
      </c>
      <c r="H44" s="27">
        <f t="shared" ref="H44:H51" si="5">G44/G$4</f>
        <v>0.97777777777777775</v>
      </c>
      <c r="I44" s="38"/>
      <c r="J44" s="27"/>
      <c r="K44" s="38">
        <v>57</v>
      </c>
      <c r="L44" s="46">
        <f>K44/K$52</f>
        <v>0.77027027027027029</v>
      </c>
      <c r="M44" s="38">
        <v>87</v>
      </c>
      <c r="N44" s="27">
        <f>M44/M$44</f>
        <v>1</v>
      </c>
      <c r="O44" s="30">
        <f>(D44+F44+H44+J44+L44+N44)/3</f>
        <v>0.91601601601601601</v>
      </c>
    </row>
    <row r="45" spans="1:15" x14ac:dyDescent="0.25">
      <c r="A45" s="6">
        <v>42</v>
      </c>
      <c r="B45" s="49" t="s">
        <v>45</v>
      </c>
      <c r="C45" s="13"/>
      <c r="D45" s="13"/>
      <c r="E45" s="19"/>
      <c r="F45" s="19"/>
      <c r="G45" s="26">
        <v>79</v>
      </c>
      <c r="H45" s="27">
        <f t="shared" si="5"/>
        <v>0.87777777777777777</v>
      </c>
      <c r="I45" s="38">
        <v>74</v>
      </c>
      <c r="J45" s="27">
        <f>I45/I$8</f>
        <v>0.87058823529411766</v>
      </c>
      <c r="K45" s="38">
        <v>47</v>
      </c>
      <c r="L45" s="46">
        <f>K45/K$52</f>
        <v>0.63513513513513509</v>
      </c>
      <c r="M45" s="38">
        <v>64</v>
      </c>
      <c r="N45" s="27">
        <f>M45/M$44</f>
        <v>0.73563218390804597</v>
      </c>
      <c r="O45" s="30">
        <f>(D45+F45+H45+J45+L45+N45)/4</f>
        <v>0.77978333302876912</v>
      </c>
    </row>
    <row r="46" spans="1:15" x14ac:dyDescent="0.25">
      <c r="A46" s="6">
        <v>43</v>
      </c>
      <c r="B46" s="9" t="s">
        <v>46</v>
      </c>
      <c r="C46" s="13"/>
      <c r="D46" s="13"/>
      <c r="E46" s="19"/>
      <c r="F46" s="19"/>
      <c r="G46" s="26">
        <v>79</v>
      </c>
      <c r="H46" s="27">
        <f t="shared" si="5"/>
        <v>0.87777777777777777</v>
      </c>
      <c r="I46" s="38">
        <v>76</v>
      </c>
      <c r="J46" s="27">
        <f>I46/I$8</f>
        <v>0.89411764705882357</v>
      </c>
      <c r="K46" s="38">
        <v>49</v>
      </c>
      <c r="L46" s="46">
        <f>K46/K$52</f>
        <v>0.66216216216216217</v>
      </c>
      <c r="M46" s="38">
        <v>78</v>
      </c>
      <c r="N46" s="27">
        <f>M46/M$44</f>
        <v>0.89655172413793105</v>
      </c>
      <c r="O46" s="30">
        <f>(D46+F46+H46+J46+L46+N46)/4</f>
        <v>0.83265232778417364</v>
      </c>
    </row>
    <row r="47" spans="1:15" x14ac:dyDescent="0.25">
      <c r="A47" s="6">
        <v>44</v>
      </c>
      <c r="B47" s="9" t="s">
        <v>47</v>
      </c>
      <c r="C47" s="13"/>
      <c r="D47" s="13"/>
      <c r="E47" s="19"/>
      <c r="F47" s="19"/>
      <c r="G47" s="26">
        <v>77</v>
      </c>
      <c r="H47" s="27">
        <f t="shared" si="5"/>
        <v>0.85555555555555551</v>
      </c>
      <c r="I47" s="38"/>
      <c r="J47" s="27"/>
      <c r="K47" s="38"/>
      <c r="L47" s="46"/>
      <c r="M47" s="38"/>
      <c r="N47" s="27"/>
      <c r="O47" s="30">
        <f>(D47+F47+H47+J47+L47+N47)/1</f>
        <v>0.85555555555555551</v>
      </c>
    </row>
    <row r="48" spans="1:15" ht="16.5" x14ac:dyDescent="0.25">
      <c r="A48" s="7">
        <v>45</v>
      </c>
      <c r="B48" s="9" t="s">
        <v>25</v>
      </c>
      <c r="C48" s="13"/>
      <c r="D48" s="13"/>
      <c r="E48" s="19"/>
      <c r="F48" s="19"/>
      <c r="G48" s="26">
        <v>72</v>
      </c>
      <c r="H48" s="27">
        <f t="shared" si="5"/>
        <v>0.8</v>
      </c>
      <c r="I48" s="38"/>
      <c r="J48" s="27"/>
      <c r="K48" s="38">
        <v>66</v>
      </c>
      <c r="L48" s="46">
        <f>K48/K$52</f>
        <v>0.89189189189189189</v>
      </c>
      <c r="M48" s="38">
        <v>44</v>
      </c>
      <c r="N48" s="27">
        <f>M48/M$44</f>
        <v>0.50574712643678166</v>
      </c>
      <c r="O48" s="30">
        <f>(D48+F48+H48+J48+L48+N48)/2</f>
        <v>1.0988195091643367</v>
      </c>
    </row>
    <row r="49" spans="1:15" x14ac:dyDescent="0.25">
      <c r="A49" s="6">
        <v>46</v>
      </c>
      <c r="B49" s="49" t="s">
        <v>48</v>
      </c>
      <c r="C49" s="13"/>
      <c r="D49" s="13"/>
      <c r="E49" s="19"/>
      <c r="F49" s="19"/>
      <c r="G49" s="26">
        <v>59</v>
      </c>
      <c r="H49" s="27">
        <f t="shared" si="5"/>
        <v>0.65555555555555556</v>
      </c>
      <c r="I49" s="38">
        <v>53</v>
      </c>
      <c r="J49" s="27">
        <f>I49/I$8</f>
        <v>0.62352941176470589</v>
      </c>
      <c r="K49" s="38">
        <v>45</v>
      </c>
      <c r="L49" s="46">
        <f>K49/K$52</f>
        <v>0.60810810810810811</v>
      </c>
      <c r="M49" s="38">
        <v>49</v>
      </c>
      <c r="N49" s="27">
        <f>M49/M$44</f>
        <v>0.56321839080459768</v>
      </c>
      <c r="O49" s="30">
        <f>(D49+F49+H49+J49+L49+N49)/4</f>
        <v>0.61260286655824181</v>
      </c>
    </row>
    <row r="50" spans="1:15" x14ac:dyDescent="0.25">
      <c r="A50" s="6">
        <v>47</v>
      </c>
      <c r="B50" s="9" t="s">
        <v>27</v>
      </c>
      <c r="C50" s="13"/>
      <c r="D50" s="13"/>
      <c r="E50" s="19"/>
      <c r="F50" s="19"/>
      <c r="G50" s="26">
        <v>41</v>
      </c>
      <c r="H50" s="27">
        <f t="shared" si="5"/>
        <v>0.45555555555555555</v>
      </c>
      <c r="I50" s="38"/>
      <c r="J50" s="27"/>
      <c r="K50" s="38"/>
      <c r="L50" s="46"/>
      <c r="M50" s="38"/>
      <c r="N50" s="27"/>
      <c r="O50" s="30">
        <f>(D50+F50+H50+J50+L50+N50)/1</f>
        <v>0.45555555555555555</v>
      </c>
    </row>
    <row r="51" spans="1:15" x14ac:dyDescent="0.25">
      <c r="A51" s="6">
        <v>48</v>
      </c>
      <c r="B51" s="9" t="s">
        <v>49</v>
      </c>
      <c r="C51" s="13"/>
      <c r="D51" s="13"/>
      <c r="E51" s="19"/>
      <c r="F51" s="19"/>
      <c r="G51" s="20">
        <v>32</v>
      </c>
      <c r="H51" s="28">
        <f t="shared" si="5"/>
        <v>0.35555555555555557</v>
      </c>
      <c r="I51" s="39">
        <v>37</v>
      </c>
      <c r="J51" s="27">
        <f>I51/I$8</f>
        <v>0.43529411764705883</v>
      </c>
      <c r="K51" s="39"/>
      <c r="L51" s="46"/>
      <c r="M51" s="39"/>
      <c r="N51" s="27"/>
      <c r="O51" s="30">
        <f t="shared" ref="O51:O60" si="6">(D51+F51+H51+J51+L51+N51)/2</f>
        <v>0.39542483660130723</v>
      </c>
    </row>
    <row r="52" spans="1:15" x14ac:dyDescent="0.25">
      <c r="B52" s="43" t="s">
        <v>62</v>
      </c>
      <c r="C52" s="29"/>
      <c r="D52" s="29"/>
      <c r="E52" s="29"/>
      <c r="F52" s="29"/>
      <c r="G52" s="29"/>
      <c r="H52" s="29"/>
      <c r="I52" s="44"/>
      <c r="J52" s="27"/>
      <c r="K52" s="29">
        <v>74</v>
      </c>
      <c r="L52" s="46">
        <f t="shared" ref="L52:L62" si="7">K52/K$52</f>
        <v>1</v>
      </c>
      <c r="M52" s="44">
        <v>72</v>
      </c>
      <c r="N52" s="27">
        <f t="shared" ref="N52:N65" si="8">M52/M$44</f>
        <v>0.82758620689655171</v>
      </c>
      <c r="O52" s="30">
        <f t="shared" si="6"/>
        <v>0.9137931034482758</v>
      </c>
    </row>
    <row r="53" spans="1:15" x14ac:dyDescent="0.25">
      <c r="B53" s="43" t="s">
        <v>63</v>
      </c>
      <c r="C53" s="29"/>
      <c r="D53" s="29"/>
      <c r="E53" s="29"/>
      <c r="F53" s="29"/>
      <c r="G53" s="29"/>
      <c r="H53" s="29"/>
      <c r="I53" s="44"/>
      <c r="J53" s="27"/>
      <c r="K53" s="29">
        <v>69</v>
      </c>
      <c r="L53" s="46">
        <f t="shared" si="7"/>
        <v>0.93243243243243246</v>
      </c>
      <c r="M53" s="44">
        <v>74</v>
      </c>
      <c r="N53" s="27">
        <f t="shared" si="8"/>
        <v>0.85057471264367812</v>
      </c>
      <c r="O53" s="30">
        <f t="shared" si="6"/>
        <v>0.89150357253805534</v>
      </c>
    </row>
    <row r="54" spans="1:15" x14ac:dyDescent="0.25">
      <c r="B54" s="43" t="s">
        <v>64</v>
      </c>
      <c r="C54" s="29"/>
      <c r="D54" s="29"/>
      <c r="E54" s="29"/>
      <c r="F54" s="29"/>
      <c r="G54" s="29"/>
      <c r="H54" s="29"/>
      <c r="I54" s="44"/>
      <c r="J54" s="27"/>
      <c r="K54" s="29">
        <v>68</v>
      </c>
      <c r="L54" s="46">
        <f t="shared" si="7"/>
        <v>0.91891891891891897</v>
      </c>
      <c r="M54" s="44">
        <v>72</v>
      </c>
      <c r="N54" s="27">
        <f t="shared" si="8"/>
        <v>0.82758620689655171</v>
      </c>
      <c r="O54" s="30">
        <f t="shared" si="6"/>
        <v>0.87325256290773534</v>
      </c>
    </row>
    <row r="55" spans="1:15" x14ac:dyDescent="0.25">
      <c r="B55" s="43" t="s">
        <v>65</v>
      </c>
      <c r="C55" s="29"/>
      <c r="D55" s="29"/>
      <c r="E55" s="29"/>
      <c r="F55" s="29"/>
      <c r="G55" s="29"/>
      <c r="H55" s="29"/>
      <c r="I55" s="44"/>
      <c r="J55" s="27"/>
      <c r="K55" s="29">
        <v>62</v>
      </c>
      <c r="L55" s="46">
        <f t="shared" si="7"/>
        <v>0.83783783783783783</v>
      </c>
      <c r="M55" s="44">
        <v>77</v>
      </c>
      <c r="N55" s="27">
        <f t="shared" si="8"/>
        <v>0.88505747126436785</v>
      </c>
      <c r="O55" s="30">
        <f t="shared" si="6"/>
        <v>0.86144765455110284</v>
      </c>
    </row>
    <row r="56" spans="1:15" x14ac:dyDescent="0.25">
      <c r="B56" s="43" t="s">
        <v>66</v>
      </c>
      <c r="C56" s="29"/>
      <c r="D56" s="29"/>
      <c r="E56" s="29"/>
      <c r="F56" s="29"/>
      <c r="G56" s="29"/>
      <c r="H56" s="29"/>
      <c r="I56" s="44"/>
      <c r="J56" s="27"/>
      <c r="K56" s="29">
        <v>59</v>
      </c>
      <c r="L56" s="46">
        <f t="shared" si="7"/>
        <v>0.79729729729729726</v>
      </c>
      <c r="M56" s="44">
        <v>82</v>
      </c>
      <c r="N56" s="27">
        <f t="shared" si="8"/>
        <v>0.94252873563218387</v>
      </c>
      <c r="O56" s="30">
        <f t="shared" si="6"/>
        <v>0.86991301646474062</v>
      </c>
    </row>
    <row r="57" spans="1:15" x14ac:dyDescent="0.25">
      <c r="B57" s="50" t="s">
        <v>67</v>
      </c>
      <c r="C57" s="29"/>
      <c r="D57" s="29"/>
      <c r="E57" s="29"/>
      <c r="F57" s="29"/>
      <c r="G57" s="29"/>
      <c r="H57" s="29"/>
      <c r="I57" s="44"/>
      <c r="J57" s="27"/>
      <c r="K57" s="29">
        <v>59</v>
      </c>
      <c r="L57" s="46">
        <f t="shared" si="7"/>
        <v>0.79729729729729726</v>
      </c>
      <c r="M57" s="44">
        <v>68</v>
      </c>
      <c r="N57" s="27">
        <f t="shared" si="8"/>
        <v>0.7816091954022989</v>
      </c>
      <c r="O57" s="30">
        <f t="shared" si="6"/>
        <v>0.78945324634979808</v>
      </c>
    </row>
    <row r="58" spans="1:15" x14ac:dyDescent="0.25">
      <c r="B58" s="40" t="s">
        <v>68</v>
      </c>
      <c r="C58" s="29"/>
      <c r="D58" s="29"/>
      <c r="E58" s="29"/>
      <c r="F58" s="29"/>
      <c r="G58" s="29"/>
      <c r="H58" s="29"/>
      <c r="I58" s="44"/>
      <c r="J58" s="27"/>
      <c r="K58" s="29">
        <v>57</v>
      </c>
      <c r="L58" s="46">
        <f t="shared" si="7"/>
        <v>0.77027027027027029</v>
      </c>
      <c r="M58" s="44">
        <v>65</v>
      </c>
      <c r="N58" s="27">
        <f t="shared" si="8"/>
        <v>0.74712643678160917</v>
      </c>
      <c r="O58" s="30">
        <f t="shared" si="6"/>
        <v>0.75869835352593973</v>
      </c>
    </row>
    <row r="59" spans="1:15" x14ac:dyDescent="0.25">
      <c r="B59" s="40" t="s">
        <v>69</v>
      </c>
      <c r="C59" s="29"/>
      <c r="D59" s="29"/>
      <c r="E59" s="29"/>
      <c r="F59" s="29"/>
      <c r="G59" s="29"/>
      <c r="H59" s="29"/>
      <c r="I59" s="44"/>
      <c r="J59" s="27"/>
      <c r="K59" s="29">
        <v>55</v>
      </c>
      <c r="L59" s="46">
        <f t="shared" si="7"/>
        <v>0.7432432432432432</v>
      </c>
      <c r="M59" s="44">
        <v>63</v>
      </c>
      <c r="N59" s="27">
        <f t="shared" si="8"/>
        <v>0.72413793103448276</v>
      </c>
      <c r="O59" s="30">
        <f t="shared" si="6"/>
        <v>0.73369058713886304</v>
      </c>
    </row>
    <row r="60" spans="1:15" x14ac:dyDescent="0.25">
      <c r="B60" s="40" t="s">
        <v>70</v>
      </c>
      <c r="C60" s="29"/>
      <c r="D60" s="29"/>
      <c r="E60" s="29"/>
      <c r="F60" s="29"/>
      <c r="G60" s="29"/>
      <c r="H60" s="29"/>
      <c r="I60" s="44"/>
      <c r="J60" s="27"/>
      <c r="K60" s="29">
        <v>46</v>
      </c>
      <c r="L60" s="46">
        <f t="shared" si="7"/>
        <v>0.6216216216216216</v>
      </c>
      <c r="M60" s="44">
        <v>67</v>
      </c>
      <c r="N60" s="27">
        <f t="shared" si="8"/>
        <v>0.77011494252873558</v>
      </c>
      <c r="O60" s="30">
        <f t="shared" si="6"/>
        <v>0.69586828207517859</v>
      </c>
    </row>
    <row r="61" spans="1:15" x14ac:dyDescent="0.25">
      <c r="B61" s="40" t="s">
        <v>71</v>
      </c>
      <c r="C61" s="29"/>
      <c r="D61" s="29"/>
      <c r="E61" s="29"/>
      <c r="F61" s="29"/>
      <c r="G61" s="29"/>
      <c r="H61" s="29"/>
      <c r="I61" s="44">
        <v>49</v>
      </c>
      <c r="J61" s="27">
        <f>I61/I$8</f>
        <v>0.57647058823529407</v>
      </c>
      <c r="K61" s="29">
        <v>43</v>
      </c>
      <c r="L61" s="46">
        <f t="shared" si="7"/>
        <v>0.58108108108108103</v>
      </c>
      <c r="M61" s="44">
        <v>47</v>
      </c>
      <c r="N61" s="27">
        <f t="shared" si="8"/>
        <v>0.54022988505747127</v>
      </c>
      <c r="O61" s="30">
        <f>(D61+F61+H61+J61+L61+N61)/3</f>
        <v>0.56592718479128212</v>
      </c>
    </row>
    <row r="62" spans="1:15" x14ac:dyDescent="0.25">
      <c r="B62" s="40" t="s">
        <v>72</v>
      </c>
      <c r="C62" s="29"/>
      <c r="D62" s="29"/>
      <c r="E62" s="29"/>
      <c r="F62" s="29"/>
      <c r="G62" s="29"/>
      <c r="H62" s="29"/>
      <c r="I62" s="44"/>
      <c r="J62" s="27"/>
      <c r="K62" s="29">
        <v>34</v>
      </c>
      <c r="L62" s="46">
        <f t="shared" si="7"/>
        <v>0.45945945945945948</v>
      </c>
      <c r="M62" s="44">
        <v>45</v>
      </c>
      <c r="N62" s="27">
        <f t="shared" si="8"/>
        <v>0.51724137931034486</v>
      </c>
      <c r="O62" s="30">
        <f>(D62+F62+H62+J62+L62+N62)/2</f>
        <v>0.4883504193849022</v>
      </c>
    </row>
    <row r="63" spans="1:15" x14ac:dyDescent="0.25">
      <c r="B63" s="40" t="s">
        <v>73</v>
      </c>
      <c r="C63" s="29"/>
      <c r="D63" s="29"/>
      <c r="E63" s="29"/>
      <c r="F63" s="29"/>
      <c r="G63" s="29"/>
      <c r="H63" s="29"/>
      <c r="I63" s="44"/>
      <c r="J63" s="27"/>
      <c r="K63" s="29"/>
      <c r="L63" s="46"/>
      <c r="M63" s="44">
        <v>76</v>
      </c>
      <c r="N63" s="27">
        <f t="shared" si="8"/>
        <v>0.87356321839080464</v>
      </c>
      <c r="O63" s="30">
        <f>(D63+F63+H63+J63+L63+N63)/1</f>
        <v>0.87356321839080464</v>
      </c>
    </row>
    <row r="64" spans="1:15" x14ac:dyDescent="0.25">
      <c r="B64" s="40" t="s">
        <v>74</v>
      </c>
      <c r="C64" s="29"/>
      <c r="D64" s="29"/>
      <c r="E64" s="29"/>
      <c r="F64" s="29"/>
      <c r="G64" s="29"/>
      <c r="H64" s="29"/>
      <c r="I64" s="44">
        <v>80</v>
      </c>
      <c r="J64" s="27">
        <f>I64/I$8</f>
        <v>0.94117647058823528</v>
      </c>
      <c r="K64" s="29"/>
      <c r="L64" s="46"/>
      <c r="M64" s="44">
        <v>69</v>
      </c>
      <c r="N64" s="27">
        <f t="shared" si="8"/>
        <v>0.7931034482758621</v>
      </c>
      <c r="O64" s="30">
        <f>(D64+F64+H64+J64+L64+N64)/2</f>
        <v>0.86713995943204869</v>
      </c>
    </row>
    <row r="65" spans="2:15" x14ac:dyDescent="0.25">
      <c r="B65" s="40" t="s">
        <v>75</v>
      </c>
      <c r="C65" s="29"/>
      <c r="D65" s="29"/>
      <c r="E65" s="29"/>
      <c r="F65" s="29"/>
      <c r="G65" s="29"/>
      <c r="H65" s="29"/>
      <c r="I65" s="44">
        <v>63</v>
      </c>
      <c r="J65" s="27">
        <f>I65/I$8</f>
        <v>0.74117647058823533</v>
      </c>
      <c r="K65" s="29"/>
      <c r="L65" s="46"/>
      <c r="M65" s="44">
        <v>58</v>
      </c>
      <c r="N65" s="27">
        <f t="shared" si="8"/>
        <v>0.66666666666666663</v>
      </c>
      <c r="O65" s="30">
        <f>(D65+F65+H65+J65+L65+N65)/2</f>
        <v>0.70392156862745092</v>
      </c>
    </row>
    <row r="66" spans="2:15" x14ac:dyDescent="0.25">
      <c r="B66" s="40" t="s">
        <v>77</v>
      </c>
      <c r="C66" s="29"/>
      <c r="D66" s="29"/>
      <c r="E66" s="29"/>
      <c r="F66" s="29"/>
      <c r="G66" s="29"/>
      <c r="H66" s="29"/>
      <c r="I66" s="29">
        <v>82</v>
      </c>
      <c r="J66" s="27">
        <f>I66/I$8</f>
        <v>0.96470588235294119</v>
      </c>
      <c r="K66" s="29"/>
      <c r="L66" s="29"/>
      <c r="M66" s="29"/>
      <c r="N66" s="27"/>
      <c r="O66" s="30">
        <f>(D66+F66+H66+J66+L66+N66)/1</f>
        <v>0.96470588235294119</v>
      </c>
    </row>
    <row r="67" spans="2:15" x14ac:dyDescent="0.25">
      <c r="B67" s="40" t="s">
        <v>78</v>
      </c>
      <c r="C67" s="29"/>
      <c r="D67" s="29"/>
      <c r="E67" s="29"/>
      <c r="F67" s="29"/>
      <c r="G67" s="29"/>
      <c r="H67" s="29"/>
      <c r="I67" s="29">
        <v>54</v>
      </c>
      <c r="J67" s="27">
        <f>I67/I$8</f>
        <v>0.63529411764705879</v>
      </c>
      <c r="K67" s="29"/>
      <c r="L67" s="29"/>
      <c r="M67" s="29"/>
      <c r="N67" s="27"/>
      <c r="O67" s="30">
        <f>(D67+F67+H67+J67+L67+N67)/1</f>
        <v>0.63529411764705879</v>
      </c>
    </row>
    <row r="68" spans="2:15" x14ac:dyDescent="0.25">
      <c r="B68" s="2" t="s">
        <v>79</v>
      </c>
      <c r="C68" s="29"/>
      <c r="D68" s="29"/>
      <c r="E68" s="29"/>
      <c r="F68" s="29"/>
      <c r="G68" s="29"/>
      <c r="H68" s="29"/>
      <c r="I68" s="29">
        <v>42</v>
      </c>
      <c r="J68" s="27">
        <f>I68/I$8</f>
        <v>0.49411764705882355</v>
      </c>
      <c r="K68" s="29"/>
      <c r="L68" s="29"/>
      <c r="M68" s="29"/>
      <c r="N68" s="27"/>
      <c r="O68" s="30">
        <f>(D68+F68+H68+J68+L68+N68)/1</f>
        <v>0.49411764705882355</v>
      </c>
    </row>
  </sheetData>
  <mergeCells count="11">
    <mergeCell ref="M2:N2"/>
    <mergeCell ref="C2:D2"/>
    <mergeCell ref="E2:F2"/>
    <mergeCell ref="G2:H2"/>
    <mergeCell ref="I2:J2"/>
    <mergeCell ref="K2:L2"/>
    <mergeCell ref="C3:D3"/>
    <mergeCell ref="E3:F3"/>
    <mergeCell ref="G3:H3"/>
    <mergeCell ref="K3:L3"/>
    <mergeCell ref="M3:N3"/>
  </mergeCells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4"/>
  <sheetViews>
    <sheetView tabSelected="1" zoomScale="80" zoomScaleNormal="80" zoomScalePageLayoutView="80" workbookViewId="0">
      <pane ySplit="3" topLeftCell="A54" activePane="bottomLeft" state="frozen"/>
      <selection activeCell="B1" sqref="B1"/>
      <selection pane="bottomLeft" activeCell="B73" sqref="B73"/>
    </sheetView>
  </sheetViews>
  <sheetFormatPr defaultColWidth="11" defaultRowHeight="15.75" x14ac:dyDescent="0.25"/>
  <cols>
    <col min="1" max="1" width="8.125" customWidth="1"/>
    <col min="2" max="2" width="27.875" customWidth="1"/>
    <col min="3" max="3" width="9.875" customWidth="1"/>
    <col min="4" max="4" width="13.125" customWidth="1"/>
    <col min="5" max="5" width="10" customWidth="1"/>
    <col min="6" max="6" width="12.5" customWidth="1"/>
    <col min="7" max="7" width="10.125" customWidth="1"/>
    <col min="8" max="10" width="12" customWidth="1"/>
    <col min="11" max="11" width="9" customWidth="1"/>
    <col min="12" max="12" width="14.125" customWidth="1"/>
    <col min="13" max="13" width="9" customWidth="1"/>
    <col min="14" max="16" width="13" customWidth="1"/>
    <col min="17" max="17" width="13.125" style="52" customWidth="1"/>
    <col min="18" max="18" width="9.125" style="57" customWidth="1"/>
    <col min="19" max="19" width="13.625" style="57" customWidth="1"/>
  </cols>
  <sheetData>
    <row r="1" spans="1:19" ht="18.75" customHeight="1" x14ac:dyDescent="0.25">
      <c r="A1" s="120"/>
      <c r="B1" s="118" t="s">
        <v>82</v>
      </c>
      <c r="C1" s="61" t="s">
        <v>51</v>
      </c>
      <c r="D1" s="62" t="s">
        <v>52</v>
      </c>
      <c r="E1" s="63" t="s">
        <v>51</v>
      </c>
      <c r="F1" s="62" t="s">
        <v>52</v>
      </c>
      <c r="G1" s="63" t="s">
        <v>51</v>
      </c>
      <c r="H1" s="62" t="s">
        <v>52</v>
      </c>
      <c r="I1" s="63" t="s">
        <v>51</v>
      </c>
      <c r="J1" s="62" t="s">
        <v>52</v>
      </c>
      <c r="K1" s="63" t="s">
        <v>51</v>
      </c>
      <c r="L1" s="62" t="s">
        <v>52</v>
      </c>
      <c r="M1" s="63" t="s">
        <v>51</v>
      </c>
      <c r="N1" s="64" t="s">
        <v>52</v>
      </c>
      <c r="O1" s="63" t="s">
        <v>51</v>
      </c>
      <c r="P1" s="64" t="s">
        <v>52</v>
      </c>
      <c r="Q1" s="121" t="s">
        <v>56</v>
      </c>
      <c r="R1" s="124" t="s">
        <v>80</v>
      </c>
      <c r="S1" s="127" t="s">
        <v>81</v>
      </c>
    </row>
    <row r="2" spans="1:19" ht="18.75" customHeight="1" x14ac:dyDescent="0.25">
      <c r="A2" s="120"/>
      <c r="B2" s="119"/>
      <c r="C2" s="136"/>
      <c r="D2" s="131"/>
      <c r="E2" s="132"/>
      <c r="F2" s="131"/>
      <c r="G2" s="132"/>
      <c r="H2" s="131"/>
      <c r="I2" s="132"/>
      <c r="J2" s="131"/>
      <c r="K2" s="130"/>
      <c r="L2" s="131"/>
      <c r="M2" s="130"/>
      <c r="N2" s="132"/>
      <c r="O2" s="103"/>
      <c r="P2" s="103"/>
      <c r="Q2" s="122"/>
      <c r="R2" s="125"/>
      <c r="S2" s="128"/>
    </row>
    <row r="3" spans="1:19" ht="30" customHeight="1" thickBot="1" x14ac:dyDescent="0.3">
      <c r="A3" s="120"/>
      <c r="B3" s="119"/>
      <c r="C3" s="137" t="s">
        <v>53</v>
      </c>
      <c r="D3" s="138"/>
      <c r="E3" s="135" t="s">
        <v>54</v>
      </c>
      <c r="F3" s="138"/>
      <c r="G3" s="133" t="s">
        <v>55</v>
      </c>
      <c r="H3" s="138"/>
      <c r="I3" s="69" t="s">
        <v>76</v>
      </c>
      <c r="J3" s="70"/>
      <c r="K3" s="133" t="s">
        <v>60</v>
      </c>
      <c r="L3" s="134"/>
      <c r="M3" s="133" t="s">
        <v>61</v>
      </c>
      <c r="N3" s="135"/>
      <c r="O3" s="135" t="s">
        <v>83</v>
      </c>
      <c r="P3" s="139"/>
      <c r="Q3" s="123"/>
      <c r="R3" s="126"/>
      <c r="S3" s="129"/>
    </row>
    <row r="4" spans="1:19" x14ac:dyDescent="0.25">
      <c r="A4" s="6">
        <v>1</v>
      </c>
      <c r="B4" s="51" t="s">
        <v>2</v>
      </c>
      <c r="C4" s="71">
        <v>85</v>
      </c>
      <c r="D4" s="72">
        <v>0.94444444444444442</v>
      </c>
      <c r="E4" s="89">
        <v>129</v>
      </c>
      <c r="F4" s="90">
        <v>0.92142857142857137</v>
      </c>
      <c r="G4" s="93">
        <v>86</v>
      </c>
      <c r="H4" s="94">
        <v>0.9555555555555556</v>
      </c>
      <c r="I4" s="77">
        <v>79</v>
      </c>
      <c r="J4" s="78">
        <v>0.92941176470588238</v>
      </c>
      <c r="K4" s="79">
        <v>54</v>
      </c>
      <c r="L4" s="80">
        <v>0.72972972972972971</v>
      </c>
      <c r="M4" s="81">
        <v>81</v>
      </c>
      <c r="N4" s="76">
        <v>0.93103448275862066</v>
      </c>
      <c r="O4" s="140">
        <v>89</v>
      </c>
      <c r="P4" s="76">
        <f>O4/$O$17</f>
        <v>0.956989247311828</v>
      </c>
      <c r="Q4" s="59">
        <f>(D4+F4+H4+J4+L4+N4+P4)/7</f>
        <v>0.90979911370494748</v>
      </c>
      <c r="R4" s="60">
        <v>7</v>
      </c>
      <c r="S4" s="99">
        <f>(D4+P4+J4+N4)/4</f>
        <v>0.94046998480519384</v>
      </c>
    </row>
    <row r="5" spans="1:19" x14ac:dyDescent="0.25">
      <c r="A5" s="67"/>
      <c r="B5" s="58"/>
      <c r="C5" s="67"/>
      <c r="D5" s="82"/>
      <c r="E5" s="67"/>
      <c r="F5" s="83"/>
      <c r="G5" s="67"/>
      <c r="H5" s="83"/>
      <c r="I5" s="84"/>
      <c r="J5" s="83"/>
      <c r="K5" s="84"/>
      <c r="L5" s="83"/>
      <c r="M5" s="84"/>
      <c r="N5" s="83"/>
      <c r="O5" s="84"/>
      <c r="P5" s="83"/>
      <c r="Q5" s="66"/>
      <c r="R5" s="65"/>
      <c r="S5" s="65"/>
    </row>
    <row r="6" spans="1:19" x14ac:dyDescent="0.25">
      <c r="A6">
        <v>2</v>
      </c>
      <c r="B6" s="51" t="s">
        <v>87</v>
      </c>
      <c r="C6" s="71">
        <v>90</v>
      </c>
      <c r="D6" s="73">
        <v>1</v>
      </c>
      <c r="E6" s="89">
        <v>123</v>
      </c>
      <c r="F6" s="90">
        <v>0.87857142857142856</v>
      </c>
      <c r="G6" s="93">
        <v>90</v>
      </c>
      <c r="H6" s="94">
        <v>1</v>
      </c>
      <c r="I6" s="77"/>
      <c r="J6" s="78"/>
      <c r="K6" s="79"/>
      <c r="L6" s="80"/>
      <c r="M6" s="81">
        <v>78</v>
      </c>
      <c r="N6" s="76">
        <v>0.89655172413793105</v>
      </c>
      <c r="O6" s="81">
        <v>92</v>
      </c>
      <c r="P6" s="76">
        <f>O6/$O$17</f>
        <v>0.989247311827957</v>
      </c>
      <c r="Q6" s="53">
        <f>(D6+F6+H6+N6+P6)/5</f>
        <v>0.95287409290746328</v>
      </c>
      <c r="R6" s="97">
        <v>5</v>
      </c>
      <c r="S6" s="100">
        <f>(H6+P6+D6+N6)/4</f>
        <v>0.97144975899147201</v>
      </c>
    </row>
    <row r="7" spans="1:19" x14ac:dyDescent="0.25">
      <c r="A7" s="6">
        <v>3</v>
      </c>
      <c r="B7" s="51" t="s">
        <v>6</v>
      </c>
      <c r="C7" s="71">
        <v>84</v>
      </c>
      <c r="D7" s="72">
        <v>0.93333333333333335</v>
      </c>
      <c r="E7" s="89">
        <v>133</v>
      </c>
      <c r="F7" s="90">
        <v>0.95</v>
      </c>
      <c r="G7" s="93"/>
      <c r="H7" s="94"/>
      <c r="I7" s="77">
        <v>85</v>
      </c>
      <c r="J7" s="78">
        <v>1</v>
      </c>
      <c r="K7" s="79">
        <v>59</v>
      </c>
      <c r="L7" s="80">
        <v>0.79729729729729726</v>
      </c>
      <c r="M7" s="81">
        <v>69</v>
      </c>
      <c r="N7" s="76">
        <v>0.7931034482758621</v>
      </c>
      <c r="O7" s="81"/>
      <c r="P7" s="76"/>
      <c r="Q7" s="53">
        <v>0.89474681578129844</v>
      </c>
      <c r="R7" s="56">
        <v>5</v>
      </c>
      <c r="S7" s="53">
        <f>(J7+F7+D7+L7)/4</f>
        <v>0.92015765765765767</v>
      </c>
    </row>
    <row r="8" spans="1:19" x14ac:dyDescent="0.25">
      <c r="A8" s="6">
        <v>4</v>
      </c>
      <c r="B8" s="51" t="s">
        <v>88</v>
      </c>
      <c r="C8" s="71">
        <v>76</v>
      </c>
      <c r="D8" s="72">
        <v>0.84444444444444444</v>
      </c>
      <c r="E8" s="89">
        <v>125</v>
      </c>
      <c r="F8" s="90">
        <v>0.8928571428571429</v>
      </c>
      <c r="G8" s="93"/>
      <c r="H8" s="94"/>
      <c r="I8" s="77">
        <v>82</v>
      </c>
      <c r="J8" s="78">
        <v>0.96470588235294119</v>
      </c>
      <c r="K8" s="79">
        <v>70</v>
      </c>
      <c r="L8" s="80">
        <v>0.94594594594594594</v>
      </c>
      <c r="M8" s="81">
        <v>68</v>
      </c>
      <c r="N8" s="76">
        <v>0.7816091954022989</v>
      </c>
      <c r="O8" s="81"/>
      <c r="P8" s="76"/>
      <c r="Q8" s="53">
        <v>0.88591252220055505</v>
      </c>
      <c r="R8" s="56">
        <v>5</v>
      </c>
      <c r="S8" s="100">
        <f>(J8+F8+D8+L8)/4</f>
        <v>0.91198835390011868</v>
      </c>
    </row>
    <row r="9" spans="1:19" x14ac:dyDescent="0.25">
      <c r="A9" s="6">
        <v>5</v>
      </c>
      <c r="B9" s="51" t="s">
        <v>46</v>
      </c>
      <c r="C9" s="85"/>
      <c r="D9" s="85"/>
      <c r="E9" s="92"/>
      <c r="F9" s="92"/>
      <c r="G9" s="95">
        <v>79</v>
      </c>
      <c r="H9" s="94">
        <v>0.87777777777777777</v>
      </c>
      <c r="I9" s="77">
        <v>76</v>
      </c>
      <c r="J9" s="78">
        <v>0.89411764705882357</v>
      </c>
      <c r="K9" s="79">
        <v>49</v>
      </c>
      <c r="L9" s="80">
        <v>0.66216216216216217</v>
      </c>
      <c r="M9" s="81">
        <v>78</v>
      </c>
      <c r="N9" s="76">
        <v>0.89655172413793105</v>
      </c>
      <c r="O9" s="81">
        <v>81</v>
      </c>
      <c r="P9" s="76">
        <f>O9/$O$17</f>
        <v>0.87096774193548387</v>
      </c>
      <c r="Q9" s="53">
        <f>(P9+N9+L9+J9+H9)/5</f>
        <v>0.8403154106144356</v>
      </c>
      <c r="R9" s="97">
        <v>5</v>
      </c>
      <c r="S9" s="100">
        <f>(J9+H9+N9+P9)/4</f>
        <v>0.88485372272750407</v>
      </c>
    </row>
    <row r="10" spans="1:19" x14ac:dyDescent="0.25">
      <c r="A10" s="6">
        <v>6</v>
      </c>
      <c r="B10" s="51" t="s">
        <v>89</v>
      </c>
      <c r="C10" s="71"/>
      <c r="D10" s="74"/>
      <c r="E10" s="91">
        <v>129</v>
      </c>
      <c r="F10" s="90">
        <v>0.92142857142857137</v>
      </c>
      <c r="G10" s="93"/>
      <c r="H10" s="94"/>
      <c r="I10" s="77">
        <v>66</v>
      </c>
      <c r="J10" s="78">
        <v>0.77647058823529413</v>
      </c>
      <c r="K10" s="79">
        <v>62</v>
      </c>
      <c r="L10" s="80">
        <v>0.83783783783783783</v>
      </c>
      <c r="M10" s="81">
        <v>70</v>
      </c>
      <c r="N10" s="76">
        <v>0.8045977011494253</v>
      </c>
      <c r="O10" s="81">
        <v>78</v>
      </c>
      <c r="P10" s="76">
        <f>O10/$O$17</f>
        <v>0.83870967741935487</v>
      </c>
      <c r="Q10" s="53">
        <f>(F10+J10+L10+N10+P10)/5</f>
        <v>0.83580887521409664</v>
      </c>
      <c r="R10" s="97">
        <v>5</v>
      </c>
      <c r="S10" s="100">
        <f>(P10+F10+N10+L10)/4</f>
        <v>0.85064344695879734</v>
      </c>
    </row>
    <row r="11" spans="1:19" x14ac:dyDescent="0.25">
      <c r="A11" s="6">
        <v>7</v>
      </c>
      <c r="B11" s="51" t="s">
        <v>21</v>
      </c>
      <c r="C11" s="71">
        <v>72</v>
      </c>
      <c r="D11" s="72">
        <v>0.8</v>
      </c>
      <c r="E11" s="89">
        <v>107</v>
      </c>
      <c r="F11" s="90">
        <v>0.76428571428571423</v>
      </c>
      <c r="G11" s="93">
        <v>72</v>
      </c>
      <c r="H11" s="94">
        <v>0.8</v>
      </c>
      <c r="I11" s="77"/>
      <c r="J11" s="78"/>
      <c r="K11" s="79">
        <v>40</v>
      </c>
      <c r="L11" s="80">
        <v>0.54054054054054057</v>
      </c>
      <c r="M11" s="81">
        <v>65</v>
      </c>
      <c r="N11" s="76">
        <v>0.74712643678160917</v>
      </c>
      <c r="O11" s="81"/>
      <c r="P11" s="76"/>
      <c r="Q11" s="30">
        <v>0.73040000000000005</v>
      </c>
      <c r="R11" s="97">
        <v>5</v>
      </c>
      <c r="S11" s="101">
        <f>(D11+H11+F11+N11)/4</f>
        <v>0.7778530377668309</v>
      </c>
    </row>
    <row r="12" spans="1:19" x14ac:dyDescent="0.25">
      <c r="A12" s="6">
        <v>8</v>
      </c>
      <c r="B12" s="51" t="s">
        <v>90</v>
      </c>
      <c r="C12" s="85"/>
      <c r="D12" s="85"/>
      <c r="E12" s="92"/>
      <c r="F12" s="92"/>
      <c r="G12" s="95">
        <v>59</v>
      </c>
      <c r="H12" s="94">
        <v>0.65555555555555556</v>
      </c>
      <c r="I12" s="77">
        <v>53</v>
      </c>
      <c r="J12" s="78">
        <v>0.62352941176470589</v>
      </c>
      <c r="K12" s="79">
        <v>45</v>
      </c>
      <c r="L12" s="80">
        <v>0.60810810810810811</v>
      </c>
      <c r="M12" s="81">
        <v>49</v>
      </c>
      <c r="N12" s="76">
        <v>0.56321839080459768</v>
      </c>
      <c r="O12" s="81">
        <v>57</v>
      </c>
      <c r="P12" s="76">
        <f>O12/$O$17</f>
        <v>0.61290322580645162</v>
      </c>
      <c r="Q12" s="53">
        <f>(P12+N12+L12+J12+H12)/5</f>
        <v>0.61266293840788377</v>
      </c>
      <c r="R12" s="97">
        <v>5</v>
      </c>
      <c r="S12" s="100">
        <f>(J12+H12+P12+L12)/4</f>
        <v>0.6250240753087053</v>
      </c>
    </row>
    <row r="13" spans="1:19" x14ac:dyDescent="0.25">
      <c r="A13" s="67"/>
      <c r="B13" s="58"/>
      <c r="C13" s="67"/>
      <c r="D13" s="82"/>
      <c r="E13" s="67"/>
      <c r="F13" s="83"/>
      <c r="G13" s="67"/>
      <c r="H13" s="83"/>
      <c r="I13" s="84"/>
      <c r="J13" s="83"/>
      <c r="K13" s="84"/>
      <c r="L13" s="83"/>
      <c r="M13" s="84"/>
      <c r="N13" s="83"/>
      <c r="O13" s="84"/>
      <c r="P13" s="83"/>
      <c r="Q13" s="66"/>
      <c r="R13" s="98"/>
      <c r="S13" s="102"/>
    </row>
    <row r="14" spans="1:19" x14ac:dyDescent="0.25">
      <c r="A14" s="6">
        <v>9</v>
      </c>
      <c r="B14" s="3" t="s">
        <v>91</v>
      </c>
      <c r="C14" s="71">
        <v>83</v>
      </c>
      <c r="D14" s="72">
        <v>0.92222222222222228</v>
      </c>
      <c r="E14" s="89"/>
      <c r="F14" s="90"/>
      <c r="G14" s="93"/>
      <c r="H14" s="94"/>
      <c r="I14" s="77"/>
      <c r="J14" s="78"/>
      <c r="K14" s="79">
        <v>68</v>
      </c>
      <c r="L14" s="80">
        <v>0.91891891891891897</v>
      </c>
      <c r="M14" s="81">
        <v>75</v>
      </c>
      <c r="N14" s="76">
        <v>0.86206896551724133</v>
      </c>
      <c r="O14" s="81">
        <v>81</v>
      </c>
      <c r="P14" s="76">
        <f>O14/$O$17</f>
        <v>0.87096774193548387</v>
      </c>
      <c r="Q14" s="53">
        <f>(D14+L14+N14+P14)/4</f>
        <v>0.89354446214846672</v>
      </c>
      <c r="R14" s="56">
        <v>4</v>
      </c>
      <c r="S14" s="100">
        <f>(N14+P14+D14+L14)/4</f>
        <v>0.89354446214846661</v>
      </c>
    </row>
    <row r="15" spans="1:19" x14ac:dyDescent="0.25">
      <c r="A15" s="6">
        <v>10</v>
      </c>
      <c r="B15" s="51" t="s">
        <v>92</v>
      </c>
      <c r="C15" s="71">
        <v>80</v>
      </c>
      <c r="D15" s="72">
        <v>0.88888888888888884</v>
      </c>
      <c r="E15" s="89">
        <v>127</v>
      </c>
      <c r="F15" s="90">
        <v>0.90714285714285714</v>
      </c>
      <c r="G15" s="93"/>
      <c r="H15" s="94"/>
      <c r="I15" s="77"/>
      <c r="J15" s="78"/>
      <c r="K15" s="79">
        <v>60</v>
      </c>
      <c r="L15" s="80">
        <v>0.81081081081081086</v>
      </c>
      <c r="M15" s="81">
        <v>74</v>
      </c>
      <c r="N15" s="76">
        <v>0.85057471264367812</v>
      </c>
      <c r="O15" s="81"/>
      <c r="P15" s="76"/>
      <c r="Q15" s="53">
        <v>0.86435431737155877</v>
      </c>
      <c r="R15" s="97">
        <v>4</v>
      </c>
      <c r="S15" s="100">
        <f>(N15+F15+D15+L15)/4</f>
        <v>0.86435431737155877</v>
      </c>
    </row>
    <row r="16" spans="1:19" x14ac:dyDescent="0.25">
      <c r="A16" s="6">
        <v>11</v>
      </c>
      <c r="B16" s="3" t="s">
        <v>11</v>
      </c>
      <c r="C16" s="71">
        <v>79</v>
      </c>
      <c r="D16" s="72">
        <v>0.87777777777777777</v>
      </c>
      <c r="E16" s="89">
        <v>113</v>
      </c>
      <c r="F16" s="90">
        <v>0.80714285714285716</v>
      </c>
      <c r="G16" s="93"/>
      <c r="H16" s="94"/>
      <c r="I16" s="77"/>
      <c r="J16" s="78"/>
      <c r="K16" s="79">
        <v>58</v>
      </c>
      <c r="L16" s="80">
        <v>0.78378378378378377</v>
      </c>
      <c r="M16" s="81"/>
      <c r="N16" s="76"/>
      <c r="O16" s="81">
        <v>79</v>
      </c>
      <c r="P16" s="76">
        <f>O16/$O$17</f>
        <v>0.84946236559139787</v>
      </c>
      <c r="Q16" s="53">
        <f>(D16+F16+L16+P16)/4</f>
        <v>0.82954169607395412</v>
      </c>
      <c r="R16" s="56">
        <v>4</v>
      </c>
      <c r="S16" s="100">
        <f>(P16+F16+D16+L16)/4</f>
        <v>0.82954169607395412</v>
      </c>
    </row>
    <row r="17" spans="1:19" x14ac:dyDescent="0.25">
      <c r="A17" s="6">
        <v>12</v>
      </c>
      <c r="B17" s="51" t="s">
        <v>25</v>
      </c>
      <c r="C17" s="85"/>
      <c r="D17" s="85"/>
      <c r="E17" s="92"/>
      <c r="F17" s="92"/>
      <c r="G17" s="95">
        <v>72</v>
      </c>
      <c r="H17" s="94">
        <v>0.8</v>
      </c>
      <c r="I17" s="77"/>
      <c r="J17" s="78"/>
      <c r="K17" s="79">
        <v>66</v>
      </c>
      <c r="L17" s="80">
        <v>0.89189189189189189</v>
      </c>
      <c r="M17" s="81">
        <v>44</v>
      </c>
      <c r="N17" s="76">
        <v>0.50574712643678166</v>
      </c>
      <c r="O17" s="81">
        <v>93</v>
      </c>
      <c r="P17" s="76">
        <f>O17/$O$17</f>
        <v>1</v>
      </c>
      <c r="Q17" s="53">
        <f>(H17+L17+N17+P17)/4</f>
        <v>0.79940975458216834</v>
      </c>
      <c r="R17" s="56">
        <v>4</v>
      </c>
      <c r="S17" s="100">
        <f>(P17+H17+N17+L17)/4</f>
        <v>0.79940975458216834</v>
      </c>
    </row>
    <row r="18" spans="1:19" x14ac:dyDescent="0.25">
      <c r="A18" s="6">
        <v>13</v>
      </c>
      <c r="B18" s="3" t="s">
        <v>93</v>
      </c>
      <c r="C18" s="71">
        <v>83</v>
      </c>
      <c r="D18" s="72">
        <v>0.92222222222222228</v>
      </c>
      <c r="E18" s="89"/>
      <c r="F18" s="90"/>
      <c r="G18" s="93"/>
      <c r="H18" s="94"/>
      <c r="I18" s="77"/>
      <c r="J18" s="78"/>
      <c r="K18" s="79">
        <v>53</v>
      </c>
      <c r="L18" s="80">
        <v>0.71621621621621623</v>
      </c>
      <c r="M18" s="81">
        <v>68</v>
      </c>
      <c r="N18" s="76">
        <v>0.7816091954022989</v>
      </c>
      <c r="O18" s="81">
        <v>72</v>
      </c>
      <c r="P18" s="76">
        <f>O18/$O$17</f>
        <v>0.77419354838709675</v>
      </c>
      <c r="Q18" s="53">
        <f>(D18+L18+N18+P18)/4</f>
        <v>0.79856029555695862</v>
      </c>
      <c r="R18" s="56">
        <v>4</v>
      </c>
      <c r="S18" s="100">
        <f>(N18+P18+D18+L18)/4</f>
        <v>0.79856029555695851</v>
      </c>
    </row>
    <row r="19" spans="1:19" x14ac:dyDescent="0.25">
      <c r="A19" s="6">
        <v>14</v>
      </c>
      <c r="B19" s="51" t="s">
        <v>94</v>
      </c>
      <c r="C19" s="85"/>
      <c r="D19" s="85"/>
      <c r="E19" s="92"/>
      <c r="F19" s="92"/>
      <c r="G19" s="95">
        <v>79</v>
      </c>
      <c r="H19" s="94">
        <v>0.87777777777777777</v>
      </c>
      <c r="I19" s="77">
        <v>74</v>
      </c>
      <c r="J19" s="78">
        <v>0.87058823529411766</v>
      </c>
      <c r="K19" s="79">
        <v>47</v>
      </c>
      <c r="L19" s="80">
        <v>0.63513513513513509</v>
      </c>
      <c r="M19" s="81">
        <v>64</v>
      </c>
      <c r="N19" s="76">
        <v>0.73563218390804597</v>
      </c>
      <c r="O19" s="81"/>
      <c r="P19" s="76"/>
      <c r="Q19" s="53">
        <v>0.77978333302876912</v>
      </c>
      <c r="R19" s="97">
        <v>4</v>
      </c>
      <c r="S19" s="100">
        <f>(J19+H19+N19+L19)/4</f>
        <v>0.77978333302876912</v>
      </c>
    </row>
    <row r="20" spans="1:19" x14ac:dyDescent="0.25">
      <c r="A20" s="6">
        <v>15</v>
      </c>
      <c r="B20" s="51" t="s">
        <v>95</v>
      </c>
      <c r="C20" s="71">
        <v>59</v>
      </c>
      <c r="D20" s="72">
        <v>0.65555555555555556</v>
      </c>
      <c r="E20" s="89"/>
      <c r="F20" s="90"/>
      <c r="G20" s="93">
        <v>61</v>
      </c>
      <c r="H20" s="94">
        <v>0.67777777777777781</v>
      </c>
      <c r="I20" s="77"/>
      <c r="J20" s="78"/>
      <c r="K20" s="79">
        <v>34</v>
      </c>
      <c r="L20" s="80">
        <v>0.45945945945945948</v>
      </c>
      <c r="M20" s="81">
        <v>48</v>
      </c>
      <c r="N20" s="76">
        <v>0.55172413793103448</v>
      </c>
      <c r="O20" s="81"/>
      <c r="P20" s="76"/>
      <c r="Q20" s="53">
        <v>0.58612923268095685</v>
      </c>
      <c r="R20" s="97">
        <v>4</v>
      </c>
      <c r="S20" s="100">
        <f>(N20+H20+D20+L20)/4</f>
        <v>0.58612923268095685</v>
      </c>
    </row>
    <row r="21" spans="1:19" x14ac:dyDescent="0.25">
      <c r="A21" s="67"/>
      <c r="B21" s="58"/>
      <c r="C21" s="58"/>
      <c r="D21" s="58"/>
      <c r="E21" s="58"/>
      <c r="F21" s="58"/>
      <c r="G21" s="86"/>
      <c r="H21" s="83"/>
      <c r="I21" s="84"/>
      <c r="J21" s="83"/>
      <c r="K21" s="84"/>
      <c r="L21" s="83"/>
      <c r="M21" s="84"/>
      <c r="N21" s="83"/>
      <c r="O21" s="84"/>
      <c r="P21" s="83"/>
      <c r="Q21" s="55"/>
      <c r="R21" s="54"/>
      <c r="S21" s="102"/>
    </row>
    <row r="22" spans="1:19" x14ac:dyDescent="0.25">
      <c r="A22" s="6">
        <v>16</v>
      </c>
      <c r="B22" s="51" t="s">
        <v>44</v>
      </c>
      <c r="C22" s="85"/>
      <c r="D22" s="85"/>
      <c r="E22" s="92"/>
      <c r="F22" s="92"/>
      <c r="G22" s="95">
        <v>88</v>
      </c>
      <c r="H22" s="94">
        <v>0.97777777777777775</v>
      </c>
      <c r="I22" s="77"/>
      <c r="J22" s="78"/>
      <c r="K22" s="79">
        <v>57</v>
      </c>
      <c r="L22" s="80">
        <v>0.77027027027027029</v>
      </c>
      <c r="M22" s="81">
        <v>87</v>
      </c>
      <c r="N22" s="76">
        <v>1</v>
      </c>
      <c r="O22" s="81"/>
      <c r="P22" s="76"/>
      <c r="Q22" s="53">
        <f>(H22+L22+N22)/3</f>
        <v>0.91601601601601601</v>
      </c>
      <c r="R22" s="56">
        <v>3</v>
      </c>
      <c r="S22" s="100"/>
    </row>
    <row r="23" spans="1:19" x14ac:dyDescent="0.25">
      <c r="A23" s="6">
        <v>17</v>
      </c>
      <c r="B23" s="51" t="s">
        <v>96</v>
      </c>
      <c r="C23" s="71"/>
      <c r="D23" s="74"/>
      <c r="E23" s="91">
        <v>134</v>
      </c>
      <c r="F23" s="90">
        <v>0.95714285714285718</v>
      </c>
      <c r="G23" s="93">
        <v>82</v>
      </c>
      <c r="H23" s="94">
        <v>0.91111111111111109</v>
      </c>
      <c r="I23" s="77"/>
      <c r="J23" s="78"/>
      <c r="K23" s="79"/>
      <c r="L23" s="80"/>
      <c r="M23" s="81">
        <v>72</v>
      </c>
      <c r="N23" s="76">
        <v>0.82758620689655171</v>
      </c>
      <c r="O23" s="81"/>
      <c r="P23" s="76"/>
      <c r="Q23" s="53">
        <v>0.89861339171683996</v>
      </c>
      <c r="R23" s="56">
        <v>3</v>
      </c>
      <c r="S23" s="29"/>
    </row>
    <row r="24" spans="1:19" x14ac:dyDescent="0.25">
      <c r="A24" s="6">
        <v>18</v>
      </c>
      <c r="B24" s="51" t="s">
        <v>74</v>
      </c>
      <c r="C24" s="71"/>
      <c r="D24" s="71"/>
      <c r="E24" s="89"/>
      <c r="F24" s="89"/>
      <c r="G24" s="93"/>
      <c r="H24" s="93"/>
      <c r="I24" s="77">
        <v>80</v>
      </c>
      <c r="J24" s="78">
        <v>0.94117647058823528</v>
      </c>
      <c r="K24" s="87"/>
      <c r="L24" s="80"/>
      <c r="M24" s="81">
        <v>69</v>
      </c>
      <c r="N24" s="76">
        <v>0.7931034482758621</v>
      </c>
      <c r="O24" s="81">
        <v>86</v>
      </c>
      <c r="P24" s="76">
        <f>O24/$O$17</f>
        <v>0.92473118279569888</v>
      </c>
      <c r="Q24" s="53">
        <f>(J24+N24+P24)/3</f>
        <v>0.88633703388659868</v>
      </c>
      <c r="R24" s="56">
        <v>3</v>
      </c>
    </row>
    <row r="25" spans="1:19" x14ac:dyDescent="0.25">
      <c r="A25" s="6">
        <v>19</v>
      </c>
      <c r="B25" s="51" t="s">
        <v>66</v>
      </c>
      <c r="C25" s="71"/>
      <c r="D25" s="71"/>
      <c r="E25" s="89"/>
      <c r="F25" s="89"/>
      <c r="G25" s="93"/>
      <c r="H25" s="93"/>
      <c r="I25" s="77"/>
      <c r="J25" s="78"/>
      <c r="K25" s="87">
        <v>59</v>
      </c>
      <c r="L25" s="80">
        <v>0.79729729729729726</v>
      </c>
      <c r="M25" s="81">
        <v>82</v>
      </c>
      <c r="N25" s="76">
        <v>0.94252873563218387</v>
      </c>
      <c r="O25" s="81">
        <v>84</v>
      </c>
      <c r="P25" s="76">
        <f>O25/$O$17</f>
        <v>0.90322580645161288</v>
      </c>
      <c r="Q25" s="53">
        <f>(L25+N25+P25)/3</f>
        <v>0.88101727979369804</v>
      </c>
      <c r="R25" s="56">
        <v>3</v>
      </c>
      <c r="S25" s="29"/>
    </row>
    <row r="26" spans="1:19" x14ac:dyDescent="0.25">
      <c r="A26" s="6">
        <v>20</v>
      </c>
      <c r="B26" s="3" t="s">
        <v>22</v>
      </c>
      <c r="C26" s="71">
        <v>72</v>
      </c>
      <c r="D26" s="72">
        <v>0.8</v>
      </c>
      <c r="E26" s="91">
        <v>129</v>
      </c>
      <c r="F26" s="90">
        <v>0.92142857142857137</v>
      </c>
      <c r="G26" s="96"/>
      <c r="H26" s="96"/>
      <c r="I26" s="77">
        <v>75</v>
      </c>
      <c r="J26" s="78">
        <v>0.88235294117647056</v>
      </c>
      <c r="K26" s="79"/>
      <c r="L26" s="80"/>
      <c r="M26" s="81"/>
      <c r="N26" s="76"/>
      <c r="O26" s="81"/>
      <c r="P26" s="76"/>
      <c r="Q26" s="53">
        <v>0.86792717086834736</v>
      </c>
      <c r="R26" s="56">
        <v>3</v>
      </c>
      <c r="S26" s="29"/>
    </row>
    <row r="27" spans="1:19" ht="16.5" customHeight="1" x14ac:dyDescent="0.25">
      <c r="A27" s="6">
        <v>21</v>
      </c>
      <c r="B27" s="3" t="s">
        <v>97</v>
      </c>
      <c r="C27" s="71">
        <v>77</v>
      </c>
      <c r="D27" s="72">
        <v>0.85555555555555551</v>
      </c>
      <c r="E27" s="89">
        <v>122</v>
      </c>
      <c r="F27" s="90">
        <v>0.87142857142857144</v>
      </c>
      <c r="G27" s="93"/>
      <c r="H27" s="94"/>
      <c r="I27" s="77"/>
      <c r="J27" s="78"/>
      <c r="K27" s="79"/>
      <c r="L27" s="80"/>
      <c r="M27" s="81"/>
      <c r="N27" s="76"/>
      <c r="O27" s="81">
        <v>81</v>
      </c>
      <c r="P27" s="76">
        <f>O27/$O$17</f>
        <v>0.87096774193548387</v>
      </c>
      <c r="Q27" s="53">
        <f>(D27+F27+P27)/3</f>
        <v>0.86598395630653702</v>
      </c>
      <c r="R27" s="56">
        <v>3</v>
      </c>
      <c r="S27" s="29"/>
    </row>
    <row r="28" spans="1:19" ht="16.5" customHeight="1" x14ac:dyDescent="0.25">
      <c r="A28" s="141">
        <v>22</v>
      </c>
      <c r="B28" s="51" t="s">
        <v>38</v>
      </c>
      <c r="C28" s="71"/>
      <c r="D28" s="71"/>
      <c r="E28" s="91">
        <v>98</v>
      </c>
      <c r="F28" s="90">
        <v>0.7</v>
      </c>
      <c r="G28" s="93"/>
      <c r="H28" s="94"/>
      <c r="I28" s="77">
        <v>71</v>
      </c>
      <c r="J28" s="78">
        <v>0.83529411764705885</v>
      </c>
      <c r="K28" s="79"/>
      <c r="L28" s="80"/>
      <c r="M28" s="81"/>
      <c r="N28" s="76"/>
      <c r="O28" s="81">
        <v>77</v>
      </c>
      <c r="P28" s="76">
        <f>O28/$O$17</f>
        <v>0.82795698924731187</v>
      </c>
      <c r="Q28" s="53">
        <f>(F28+J28+P28)/3</f>
        <v>0.78775036896479023</v>
      </c>
      <c r="R28" s="56">
        <v>3</v>
      </c>
      <c r="S28" s="29"/>
    </row>
    <row r="29" spans="1:19" x14ac:dyDescent="0.25">
      <c r="A29" s="149">
        <v>23</v>
      </c>
      <c r="B29" s="51" t="s">
        <v>69</v>
      </c>
      <c r="C29" s="71"/>
      <c r="D29" s="71"/>
      <c r="E29" s="89"/>
      <c r="F29" s="89"/>
      <c r="G29" s="93"/>
      <c r="H29" s="93"/>
      <c r="I29" s="77"/>
      <c r="J29" s="78"/>
      <c r="K29" s="87">
        <v>55</v>
      </c>
      <c r="L29" s="80">
        <v>0.7432432432432432</v>
      </c>
      <c r="M29" s="81">
        <v>63</v>
      </c>
      <c r="N29" s="76">
        <v>0.72413793103448276</v>
      </c>
      <c r="O29" s="81">
        <v>81</v>
      </c>
      <c r="P29" s="76">
        <f>O29/$O$17</f>
        <v>0.87096774193548387</v>
      </c>
      <c r="Q29" s="53">
        <f>(L29+N29+P29)/3</f>
        <v>0.77944963873773665</v>
      </c>
      <c r="R29" s="56">
        <v>3</v>
      </c>
      <c r="S29" s="29"/>
    </row>
    <row r="30" spans="1:19" x14ac:dyDescent="0.25">
      <c r="A30" s="6">
        <v>24</v>
      </c>
      <c r="B30" s="3" t="s">
        <v>98</v>
      </c>
      <c r="C30" s="71">
        <v>65</v>
      </c>
      <c r="D30" s="72">
        <v>0.72222222222222221</v>
      </c>
      <c r="E30" s="89">
        <v>110</v>
      </c>
      <c r="F30" s="90">
        <v>0.7857142857142857</v>
      </c>
      <c r="G30" s="93">
        <v>56</v>
      </c>
      <c r="H30" s="94">
        <v>0.62222222222222223</v>
      </c>
      <c r="I30" s="77"/>
      <c r="J30" s="78"/>
      <c r="K30" s="79"/>
      <c r="L30" s="80"/>
      <c r="M30" s="81"/>
      <c r="N30" s="76"/>
      <c r="O30" s="81"/>
      <c r="P30" s="76"/>
      <c r="Q30" s="53">
        <v>0.71005291005291005</v>
      </c>
      <c r="R30" s="56">
        <v>3</v>
      </c>
      <c r="S30" s="29"/>
    </row>
    <row r="31" spans="1:19" x14ac:dyDescent="0.25">
      <c r="A31" s="6">
        <v>25</v>
      </c>
      <c r="B31" s="51" t="s">
        <v>75</v>
      </c>
      <c r="C31" s="71"/>
      <c r="D31" s="71"/>
      <c r="E31" s="89"/>
      <c r="F31" s="89"/>
      <c r="G31" s="93"/>
      <c r="H31" s="93"/>
      <c r="I31" s="77">
        <v>63</v>
      </c>
      <c r="J31" s="78">
        <v>0.74117647058823533</v>
      </c>
      <c r="K31" s="87"/>
      <c r="L31" s="80"/>
      <c r="M31" s="81">
        <v>58</v>
      </c>
      <c r="N31" s="76">
        <v>0.66666666666666663</v>
      </c>
      <c r="O31" s="81">
        <v>65</v>
      </c>
      <c r="P31" s="76">
        <f>O31/$O$17</f>
        <v>0.69892473118279574</v>
      </c>
      <c r="Q31" s="53">
        <f>(J31+N31+P31)/3</f>
        <v>0.70225595614589909</v>
      </c>
      <c r="R31" s="56">
        <v>3</v>
      </c>
      <c r="S31" s="29"/>
    </row>
    <row r="32" spans="1:19" x14ac:dyDescent="0.25">
      <c r="A32" s="6">
        <v>26</v>
      </c>
      <c r="B32" s="3" t="s">
        <v>27</v>
      </c>
      <c r="C32" s="71">
        <v>61</v>
      </c>
      <c r="D32" s="72">
        <v>0.67777777777777781</v>
      </c>
      <c r="E32" s="89"/>
      <c r="F32" s="90"/>
      <c r="G32" s="93">
        <v>41</v>
      </c>
      <c r="H32" s="94">
        <v>0.4556</v>
      </c>
      <c r="I32" s="77"/>
      <c r="J32" s="78"/>
      <c r="K32" s="79">
        <v>42</v>
      </c>
      <c r="L32" s="80">
        <v>0.56756756756756754</v>
      </c>
      <c r="M32" s="81"/>
      <c r="N32" s="76"/>
      <c r="O32" s="81"/>
      <c r="P32" s="76"/>
      <c r="Q32" s="53">
        <v>0.62267267267267268</v>
      </c>
      <c r="R32" s="56">
        <v>3</v>
      </c>
      <c r="S32" s="29"/>
    </row>
    <row r="33" spans="1:19" x14ac:dyDescent="0.25">
      <c r="A33" s="6">
        <v>27</v>
      </c>
      <c r="B33" s="51" t="s">
        <v>71</v>
      </c>
      <c r="C33" s="71"/>
      <c r="D33" s="71"/>
      <c r="E33" s="89"/>
      <c r="F33" s="89"/>
      <c r="G33" s="93"/>
      <c r="H33" s="93"/>
      <c r="I33" s="77">
        <v>49</v>
      </c>
      <c r="J33" s="78">
        <v>0.57647058823529407</v>
      </c>
      <c r="K33" s="87">
        <v>43</v>
      </c>
      <c r="L33" s="80">
        <v>0.58108108108108103</v>
      </c>
      <c r="M33" s="81">
        <v>47</v>
      </c>
      <c r="N33" s="76">
        <v>0.54022988505747127</v>
      </c>
      <c r="O33" s="81"/>
      <c r="P33" s="76"/>
      <c r="Q33" s="53">
        <v>0.56592718479128212</v>
      </c>
      <c r="R33" s="56">
        <v>3</v>
      </c>
      <c r="S33" s="29"/>
    </row>
    <row r="34" spans="1:19" x14ac:dyDescent="0.25">
      <c r="A34" s="67"/>
      <c r="B34" s="58"/>
      <c r="C34" s="67"/>
      <c r="D34" s="67"/>
      <c r="E34" s="67"/>
      <c r="F34" s="67"/>
      <c r="G34" s="67"/>
      <c r="H34" s="67"/>
      <c r="I34" s="84"/>
      <c r="J34" s="83"/>
      <c r="K34" s="67"/>
      <c r="L34" s="83"/>
      <c r="M34" s="84"/>
      <c r="N34" s="83"/>
      <c r="O34" s="84"/>
      <c r="P34" s="83"/>
      <c r="Q34" s="55"/>
      <c r="R34" s="54"/>
      <c r="S34" s="68"/>
    </row>
    <row r="35" spans="1:19" x14ac:dyDescent="0.25">
      <c r="A35" s="6">
        <v>28</v>
      </c>
      <c r="B35" s="51" t="s">
        <v>99</v>
      </c>
      <c r="C35" s="71"/>
      <c r="D35" s="74"/>
      <c r="E35" s="91">
        <v>140</v>
      </c>
      <c r="F35" s="90">
        <v>1</v>
      </c>
      <c r="G35" s="93"/>
      <c r="H35" s="94"/>
      <c r="I35" s="77"/>
      <c r="J35" s="78"/>
      <c r="K35" s="79"/>
      <c r="L35" s="80"/>
      <c r="M35" s="81"/>
      <c r="N35" s="76"/>
      <c r="O35" s="81">
        <v>85</v>
      </c>
      <c r="P35" s="76">
        <f>O35/$O$17</f>
        <v>0.91397849462365588</v>
      </c>
      <c r="Q35" s="53">
        <f>(F35+P35)/2</f>
        <v>0.956989247311828</v>
      </c>
      <c r="R35" s="56">
        <v>2</v>
      </c>
      <c r="S35" s="29"/>
    </row>
    <row r="36" spans="1:19" x14ac:dyDescent="0.25">
      <c r="A36" s="6">
        <v>29</v>
      </c>
      <c r="B36" s="51" t="s">
        <v>62</v>
      </c>
      <c r="C36" s="71"/>
      <c r="D36" s="71"/>
      <c r="E36" s="89"/>
      <c r="F36" s="89"/>
      <c r="G36" s="93"/>
      <c r="H36" s="93"/>
      <c r="I36" s="77"/>
      <c r="J36" s="78"/>
      <c r="K36" s="87">
        <v>74</v>
      </c>
      <c r="L36" s="80">
        <v>1</v>
      </c>
      <c r="M36" s="81">
        <v>72</v>
      </c>
      <c r="N36" s="76">
        <v>0.82758620689655171</v>
      </c>
      <c r="O36" s="81"/>
      <c r="P36" s="76"/>
      <c r="Q36" s="53">
        <v>0.9137931034482758</v>
      </c>
      <c r="R36" s="56">
        <v>2</v>
      </c>
      <c r="S36" s="29"/>
    </row>
    <row r="37" spans="1:19" x14ac:dyDescent="0.25">
      <c r="A37" s="6">
        <v>30</v>
      </c>
      <c r="B37" s="51" t="s">
        <v>63</v>
      </c>
      <c r="C37" s="71"/>
      <c r="D37" s="71"/>
      <c r="E37" s="89"/>
      <c r="F37" s="89"/>
      <c r="G37" s="93"/>
      <c r="H37" s="93"/>
      <c r="I37" s="77"/>
      <c r="J37" s="78"/>
      <c r="K37" s="87">
        <v>69</v>
      </c>
      <c r="L37" s="80">
        <v>0.93243243243243246</v>
      </c>
      <c r="M37" s="81">
        <v>74</v>
      </c>
      <c r="N37" s="76">
        <v>0.85057471264367812</v>
      </c>
      <c r="O37" s="81"/>
      <c r="P37" s="76"/>
      <c r="Q37" s="53">
        <v>0.89150357253805534</v>
      </c>
      <c r="R37" s="56">
        <v>2</v>
      </c>
      <c r="S37" s="29"/>
    </row>
    <row r="38" spans="1:19" ht="18" customHeight="1" x14ac:dyDescent="0.25">
      <c r="A38" s="6">
        <v>31</v>
      </c>
      <c r="B38" s="51" t="s">
        <v>64</v>
      </c>
      <c r="C38" s="71"/>
      <c r="D38" s="71"/>
      <c r="E38" s="89"/>
      <c r="F38" s="89"/>
      <c r="G38" s="93"/>
      <c r="H38" s="93"/>
      <c r="I38" s="77"/>
      <c r="J38" s="78"/>
      <c r="K38" s="87">
        <v>68</v>
      </c>
      <c r="L38" s="80">
        <v>0.91891891891891897</v>
      </c>
      <c r="M38" s="81">
        <v>72</v>
      </c>
      <c r="N38" s="76">
        <v>0.82758620689655171</v>
      </c>
      <c r="O38" s="81"/>
      <c r="P38" s="76"/>
      <c r="Q38" s="53">
        <v>0.87325256290773534</v>
      </c>
      <c r="R38" s="56">
        <v>2</v>
      </c>
      <c r="S38" s="29"/>
    </row>
    <row r="39" spans="1:19" x14ac:dyDescent="0.25">
      <c r="A39" s="6">
        <v>32</v>
      </c>
      <c r="B39" s="51" t="s">
        <v>100</v>
      </c>
      <c r="C39" s="71"/>
      <c r="D39" s="71"/>
      <c r="E39" s="89"/>
      <c r="F39" s="89"/>
      <c r="G39" s="93"/>
      <c r="H39" s="93"/>
      <c r="I39" s="77"/>
      <c r="J39" s="78"/>
      <c r="K39" s="87">
        <v>62</v>
      </c>
      <c r="L39" s="80">
        <v>0.83783783783783783</v>
      </c>
      <c r="M39" s="81">
        <v>77</v>
      </c>
      <c r="N39" s="76">
        <v>0.88505747126436785</v>
      </c>
      <c r="O39" s="81"/>
      <c r="P39" s="76"/>
      <c r="Q39" s="53">
        <v>0.86144765455110284</v>
      </c>
      <c r="R39" s="56">
        <v>2</v>
      </c>
      <c r="S39" s="29"/>
    </row>
    <row r="40" spans="1:19" x14ac:dyDescent="0.25">
      <c r="A40" s="6">
        <v>33</v>
      </c>
      <c r="B40" s="3" t="s">
        <v>101</v>
      </c>
      <c r="C40" s="71">
        <v>78</v>
      </c>
      <c r="D40" s="72">
        <v>0.8666666666666667</v>
      </c>
      <c r="E40" s="89"/>
      <c r="F40" s="90"/>
      <c r="G40" s="93"/>
      <c r="H40" s="94"/>
      <c r="I40" s="77">
        <v>67</v>
      </c>
      <c r="J40" s="78">
        <v>0.78823529411764703</v>
      </c>
      <c r="K40" s="79"/>
      <c r="L40" s="80"/>
      <c r="M40" s="81"/>
      <c r="N40" s="76"/>
      <c r="O40" s="81"/>
      <c r="P40" s="76"/>
      <c r="Q40" s="53">
        <v>0.82745098039215681</v>
      </c>
      <c r="R40" s="56">
        <v>2</v>
      </c>
      <c r="S40" s="29"/>
    </row>
    <row r="41" spans="1:19" x14ac:dyDescent="0.25">
      <c r="A41" s="6">
        <v>34</v>
      </c>
      <c r="B41" s="51" t="s">
        <v>102</v>
      </c>
      <c r="C41" s="71"/>
      <c r="D41" s="71"/>
      <c r="E41" s="91">
        <v>104</v>
      </c>
      <c r="F41" s="90">
        <v>0.74285714285714288</v>
      </c>
      <c r="G41" s="93"/>
      <c r="H41" s="94"/>
      <c r="I41" s="77">
        <v>72</v>
      </c>
      <c r="J41" s="78">
        <v>0.84705882352941175</v>
      </c>
      <c r="K41" s="79"/>
      <c r="L41" s="80"/>
      <c r="M41" s="81"/>
      <c r="N41" s="76"/>
      <c r="O41" s="81"/>
      <c r="P41" s="76"/>
      <c r="Q41" s="53">
        <v>0.79495798319327737</v>
      </c>
      <c r="R41" s="56">
        <v>2</v>
      </c>
      <c r="S41" s="29"/>
    </row>
    <row r="42" spans="1:19" x14ac:dyDescent="0.25">
      <c r="A42" s="6">
        <v>35</v>
      </c>
      <c r="B42" s="3" t="s">
        <v>67</v>
      </c>
      <c r="C42" s="71"/>
      <c r="D42" s="71"/>
      <c r="E42" s="89"/>
      <c r="F42" s="89"/>
      <c r="G42" s="93"/>
      <c r="H42" s="93"/>
      <c r="I42" s="77"/>
      <c r="J42" s="78"/>
      <c r="K42" s="87">
        <v>59</v>
      </c>
      <c r="L42" s="80">
        <v>0.79729729729729726</v>
      </c>
      <c r="M42" s="81">
        <v>68</v>
      </c>
      <c r="N42" s="76">
        <v>0.7816091954022989</v>
      </c>
      <c r="O42" s="81"/>
      <c r="P42" s="76"/>
      <c r="Q42" s="53">
        <v>0.78945324634979808</v>
      </c>
      <c r="R42" s="56">
        <v>2</v>
      </c>
      <c r="S42" s="29"/>
    </row>
    <row r="43" spans="1:19" x14ac:dyDescent="0.25">
      <c r="A43" s="6">
        <v>36</v>
      </c>
      <c r="B43" s="51" t="s">
        <v>68</v>
      </c>
      <c r="C43" s="71"/>
      <c r="D43" s="71"/>
      <c r="E43" s="89"/>
      <c r="F43" s="89"/>
      <c r="G43" s="93"/>
      <c r="H43" s="93"/>
      <c r="I43" s="77"/>
      <c r="J43" s="78"/>
      <c r="K43" s="87">
        <v>57</v>
      </c>
      <c r="L43" s="80">
        <v>0.77027027027027029</v>
      </c>
      <c r="M43" s="81">
        <v>65</v>
      </c>
      <c r="N43" s="76">
        <v>0.74712643678160917</v>
      </c>
      <c r="O43" s="81"/>
      <c r="P43" s="76"/>
      <c r="Q43" s="53">
        <v>0.75869835352593973</v>
      </c>
      <c r="R43" s="56">
        <v>2</v>
      </c>
      <c r="S43" s="29"/>
    </row>
    <row r="44" spans="1:19" x14ac:dyDescent="0.25">
      <c r="A44" s="6">
        <v>37</v>
      </c>
      <c r="B44" s="3" t="s">
        <v>25</v>
      </c>
      <c r="C44" s="71">
        <v>66</v>
      </c>
      <c r="D44" s="72">
        <v>0.73333333333333328</v>
      </c>
      <c r="E44" s="89"/>
      <c r="F44" s="90"/>
      <c r="G44" s="93"/>
      <c r="H44" s="94"/>
      <c r="I44" s="77">
        <v>66</v>
      </c>
      <c r="J44" s="78">
        <v>0.77647058823529413</v>
      </c>
      <c r="K44" s="79"/>
      <c r="L44" s="80"/>
      <c r="M44" s="81"/>
      <c r="N44" s="76"/>
      <c r="O44" s="81"/>
      <c r="P44" s="76"/>
      <c r="Q44" s="53">
        <v>0.75490196078431371</v>
      </c>
      <c r="R44" s="56">
        <v>2</v>
      </c>
      <c r="S44" s="29"/>
    </row>
    <row r="45" spans="1:19" x14ac:dyDescent="0.25">
      <c r="A45" s="6">
        <v>38</v>
      </c>
      <c r="B45" s="51" t="s">
        <v>70</v>
      </c>
      <c r="C45" s="71"/>
      <c r="D45" s="71"/>
      <c r="E45" s="89"/>
      <c r="F45" s="89"/>
      <c r="G45" s="93"/>
      <c r="H45" s="93"/>
      <c r="I45" s="77"/>
      <c r="J45" s="78"/>
      <c r="K45" s="87">
        <v>46</v>
      </c>
      <c r="L45" s="80">
        <v>0.6216216216216216</v>
      </c>
      <c r="M45" s="81">
        <v>67</v>
      </c>
      <c r="N45" s="76">
        <v>0.77011494252873558</v>
      </c>
      <c r="O45" s="81"/>
      <c r="P45" s="76"/>
      <c r="Q45" s="53">
        <v>0.69586828207517859</v>
      </c>
      <c r="R45" s="56">
        <v>2</v>
      </c>
      <c r="S45" s="29"/>
    </row>
    <row r="46" spans="1:19" x14ac:dyDescent="0.25">
      <c r="A46" s="6">
        <v>39</v>
      </c>
      <c r="B46" s="3" t="s">
        <v>28</v>
      </c>
      <c r="C46" s="71">
        <v>61</v>
      </c>
      <c r="D46" s="72">
        <v>0.67777777777777781</v>
      </c>
      <c r="E46" s="89"/>
      <c r="F46" s="90"/>
      <c r="G46" s="93"/>
      <c r="H46" s="94"/>
      <c r="I46" s="77"/>
      <c r="J46" s="78"/>
      <c r="K46" s="79"/>
      <c r="L46" s="80"/>
      <c r="M46" s="81">
        <v>62</v>
      </c>
      <c r="N46" s="76">
        <v>0.71264367816091956</v>
      </c>
      <c r="O46" s="81"/>
      <c r="P46" s="76"/>
      <c r="Q46" s="53">
        <v>0.69521072796934869</v>
      </c>
      <c r="R46" s="56">
        <v>2</v>
      </c>
      <c r="S46" s="29"/>
    </row>
    <row r="47" spans="1:19" x14ac:dyDescent="0.25">
      <c r="A47" s="6">
        <v>40</v>
      </c>
      <c r="B47" s="51" t="s">
        <v>103</v>
      </c>
      <c r="C47" s="71"/>
      <c r="D47" s="74"/>
      <c r="E47" s="91">
        <v>115</v>
      </c>
      <c r="F47" s="90">
        <v>0.8214285714285714</v>
      </c>
      <c r="G47" s="93">
        <v>50</v>
      </c>
      <c r="H47" s="94">
        <v>0.55555555555555558</v>
      </c>
      <c r="I47" s="77"/>
      <c r="J47" s="78"/>
      <c r="K47" s="79"/>
      <c r="L47" s="80"/>
      <c r="M47" s="81"/>
      <c r="N47" s="76"/>
      <c r="O47" s="81"/>
      <c r="P47" s="76"/>
      <c r="Q47" s="53">
        <v>0.68849206349206349</v>
      </c>
      <c r="R47" s="56">
        <v>2</v>
      </c>
      <c r="S47" s="29"/>
    </row>
    <row r="48" spans="1:19" x14ac:dyDescent="0.25">
      <c r="A48" s="6">
        <v>41</v>
      </c>
      <c r="B48" s="51" t="s">
        <v>39</v>
      </c>
      <c r="C48" s="71"/>
      <c r="D48" s="71"/>
      <c r="E48" s="91">
        <v>95</v>
      </c>
      <c r="F48" s="90">
        <v>0.6785714285714286</v>
      </c>
      <c r="G48" s="93"/>
      <c r="H48" s="94"/>
      <c r="I48" s="77"/>
      <c r="J48" s="78"/>
      <c r="K48" s="79"/>
      <c r="L48" s="80"/>
      <c r="M48" s="81">
        <v>55</v>
      </c>
      <c r="N48" s="76">
        <v>0.63218390804597702</v>
      </c>
      <c r="O48" s="81"/>
      <c r="P48" s="76"/>
      <c r="Q48" s="53">
        <v>0.65537766830870281</v>
      </c>
      <c r="R48" s="56">
        <v>2</v>
      </c>
      <c r="S48" s="29"/>
    </row>
    <row r="49" spans="1:19" x14ac:dyDescent="0.25">
      <c r="A49" s="6">
        <v>42</v>
      </c>
      <c r="B49" s="51" t="s">
        <v>104</v>
      </c>
      <c r="C49" s="71"/>
      <c r="D49" s="71"/>
      <c r="E49" s="91">
        <v>94</v>
      </c>
      <c r="F49" s="90">
        <v>0.67142857142857137</v>
      </c>
      <c r="G49" s="93"/>
      <c r="H49" s="94"/>
      <c r="I49" s="77">
        <v>52</v>
      </c>
      <c r="J49" s="78">
        <v>0.61176470588235299</v>
      </c>
      <c r="K49" s="79"/>
      <c r="L49" s="80"/>
      <c r="M49" s="81"/>
      <c r="N49" s="76"/>
      <c r="O49" s="81"/>
      <c r="P49" s="76"/>
      <c r="Q49" s="53">
        <v>0.64159663865546213</v>
      </c>
      <c r="R49" s="56">
        <v>2</v>
      </c>
      <c r="S49" s="29"/>
    </row>
    <row r="50" spans="1:19" x14ac:dyDescent="0.25">
      <c r="A50" s="6">
        <v>43</v>
      </c>
      <c r="B50" s="51" t="s">
        <v>72</v>
      </c>
      <c r="C50" s="71"/>
      <c r="D50" s="71"/>
      <c r="E50" s="89"/>
      <c r="F50" s="89"/>
      <c r="G50" s="93"/>
      <c r="H50" s="93"/>
      <c r="I50" s="77"/>
      <c r="J50" s="78"/>
      <c r="K50" s="87">
        <v>34</v>
      </c>
      <c r="L50" s="80">
        <v>0.45945945945945948</v>
      </c>
      <c r="M50" s="81">
        <v>45</v>
      </c>
      <c r="N50" s="76">
        <v>0.51724137931034486</v>
      </c>
      <c r="O50" s="81"/>
      <c r="P50" s="76"/>
      <c r="Q50" s="53">
        <v>0.4883504193849022</v>
      </c>
      <c r="R50" s="56">
        <v>2</v>
      </c>
      <c r="S50" s="29"/>
    </row>
    <row r="51" spans="1:19" x14ac:dyDescent="0.25">
      <c r="A51" s="6">
        <v>44</v>
      </c>
      <c r="B51" s="51" t="s">
        <v>49</v>
      </c>
      <c r="C51" s="85"/>
      <c r="D51" s="85"/>
      <c r="E51" s="92"/>
      <c r="F51" s="92"/>
      <c r="G51" s="95">
        <v>32</v>
      </c>
      <c r="H51" s="94">
        <v>0.35555555555555557</v>
      </c>
      <c r="I51" s="77">
        <v>37</v>
      </c>
      <c r="J51" s="78">
        <v>0.43529411764705883</v>
      </c>
      <c r="K51" s="79"/>
      <c r="L51" s="80"/>
      <c r="M51" s="81"/>
      <c r="N51" s="76"/>
      <c r="O51" s="81"/>
      <c r="P51" s="76"/>
      <c r="Q51" s="53">
        <v>0.39542483660130723</v>
      </c>
      <c r="R51" s="56">
        <v>2</v>
      </c>
      <c r="S51" s="29"/>
    </row>
    <row r="52" spans="1:19" x14ac:dyDescent="0.25">
      <c r="A52" s="67"/>
      <c r="B52" s="58"/>
      <c r="C52" s="67"/>
      <c r="D52" s="67"/>
      <c r="E52" s="67"/>
      <c r="F52" s="67"/>
      <c r="G52" s="67"/>
      <c r="H52" s="67"/>
      <c r="I52" s="84"/>
      <c r="J52" s="83"/>
      <c r="K52" s="67"/>
      <c r="L52" s="83"/>
      <c r="M52" s="84"/>
      <c r="N52" s="83"/>
      <c r="O52" s="84"/>
      <c r="P52" s="83"/>
      <c r="Q52" s="55"/>
      <c r="R52" s="54"/>
      <c r="S52" s="68"/>
    </row>
    <row r="53" spans="1:19" x14ac:dyDescent="0.25">
      <c r="A53" s="6">
        <v>45</v>
      </c>
      <c r="B53" s="3" t="s">
        <v>1</v>
      </c>
      <c r="C53" s="71">
        <v>88</v>
      </c>
      <c r="D53" s="72">
        <v>0.97777777777777775</v>
      </c>
      <c r="E53" s="92"/>
      <c r="F53" s="92"/>
      <c r="G53" s="93"/>
      <c r="H53" s="94"/>
      <c r="I53" s="77"/>
      <c r="J53" s="78"/>
      <c r="K53" s="79"/>
      <c r="L53" s="80"/>
      <c r="M53" s="81"/>
      <c r="N53" s="76"/>
      <c r="O53" s="81"/>
      <c r="P53" s="76"/>
      <c r="Q53" s="53">
        <v>0.97777777777777775</v>
      </c>
      <c r="R53" s="56">
        <v>1</v>
      </c>
      <c r="S53" s="29"/>
    </row>
    <row r="54" spans="1:19" x14ac:dyDescent="0.25">
      <c r="A54" s="6">
        <v>46</v>
      </c>
      <c r="B54" s="51" t="s">
        <v>77</v>
      </c>
      <c r="C54" s="71"/>
      <c r="D54" s="71"/>
      <c r="E54" s="89"/>
      <c r="F54" s="89"/>
      <c r="G54" s="93"/>
      <c r="H54" s="93"/>
      <c r="I54" s="88">
        <v>82</v>
      </c>
      <c r="J54" s="78">
        <v>0.96470588235294119</v>
      </c>
      <c r="K54" s="87"/>
      <c r="L54" s="87"/>
      <c r="M54" s="75"/>
      <c r="N54" s="76"/>
      <c r="O54" s="81"/>
      <c r="P54" s="76"/>
      <c r="Q54" s="53">
        <v>0.96470588235294119</v>
      </c>
      <c r="R54" s="56">
        <v>1</v>
      </c>
      <c r="S54" s="29"/>
    </row>
    <row r="55" spans="1:19" x14ac:dyDescent="0.25">
      <c r="A55" s="6">
        <v>47</v>
      </c>
      <c r="B55" s="3" t="s">
        <v>4</v>
      </c>
      <c r="C55" s="71">
        <v>85</v>
      </c>
      <c r="D55" s="72">
        <v>0.94444444444444442</v>
      </c>
      <c r="E55" s="92"/>
      <c r="F55" s="92"/>
      <c r="G55" s="93"/>
      <c r="H55" s="94"/>
      <c r="I55" s="77"/>
      <c r="J55" s="78"/>
      <c r="K55" s="79"/>
      <c r="L55" s="80"/>
      <c r="M55" s="81"/>
      <c r="N55" s="76"/>
      <c r="O55" s="81"/>
      <c r="P55" s="76"/>
      <c r="Q55" s="53">
        <v>0.94444444444444442</v>
      </c>
      <c r="R55" s="56">
        <v>1</v>
      </c>
      <c r="S55" s="29"/>
    </row>
    <row r="56" spans="1:19" x14ac:dyDescent="0.25">
      <c r="A56" s="6">
        <v>48</v>
      </c>
      <c r="B56" s="3" t="s">
        <v>105</v>
      </c>
      <c r="C56" s="71">
        <v>85</v>
      </c>
      <c r="D56" s="72">
        <v>0.94444444444444442</v>
      </c>
      <c r="E56" s="92"/>
      <c r="F56" s="92"/>
      <c r="G56" s="93"/>
      <c r="H56" s="94"/>
      <c r="I56" s="77"/>
      <c r="J56" s="78"/>
      <c r="K56" s="79"/>
      <c r="L56" s="80"/>
      <c r="M56" s="81"/>
      <c r="N56" s="76"/>
      <c r="O56" s="81"/>
      <c r="P56" s="76"/>
      <c r="Q56" s="53">
        <v>0.94444444444444442</v>
      </c>
      <c r="R56" s="56">
        <v>1</v>
      </c>
      <c r="S56" s="29"/>
    </row>
    <row r="57" spans="1:19" x14ac:dyDescent="0.25">
      <c r="A57" s="6">
        <v>49</v>
      </c>
      <c r="B57" s="3" t="s">
        <v>5</v>
      </c>
      <c r="C57" s="71">
        <v>84</v>
      </c>
      <c r="D57" s="72">
        <v>0.93333333333333335</v>
      </c>
      <c r="E57" s="92"/>
      <c r="F57" s="92"/>
      <c r="G57" s="93"/>
      <c r="H57" s="94"/>
      <c r="I57" s="77"/>
      <c r="J57" s="78"/>
      <c r="K57" s="79"/>
      <c r="L57" s="80"/>
      <c r="M57" s="81"/>
      <c r="N57" s="76"/>
      <c r="O57" s="81"/>
      <c r="P57" s="76"/>
      <c r="Q57" s="53">
        <v>0.93333333333333335</v>
      </c>
      <c r="R57" s="56">
        <v>1</v>
      </c>
      <c r="S57" s="29"/>
    </row>
    <row r="58" spans="1:19" x14ac:dyDescent="0.25">
      <c r="A58" s="6">
        <v>50</v>
      </c>
      <c r="B58" s="3" t="s">
        <v>106</v>
      </c>
      <c r="C58" s="71">
        <v>82</v>
      </c>
      <c r="D58" s="72">
        <v>0.91111111111111109</v>
      </c>
      <c r="E58" s="89"/>
      <c r="F58" s="90"/>
      <c r="G58" s="93"/>
      <c r="H58" s="94"/>
      <c r="I58" s="77"/>
      <c r="J58" s="78"/>
      <c r="K58" s="79"/>
      <c r="L58" s="80"/>
      <c r="M58" s="81"/>
      <c r="N58" s="76"/>
      <c r="O58" s="81"/>
      <c r="P58" s="76"/>
      <c r="Q58" s="53">
        <v>0.91111111111111109</v>
      </c>
      <c r="R58" s="56">
        <v>1</v>
      </c>
      <c r="S58" s="29"/>
    </row>
    <row r="59" spans="1:19" x14ac:dyDescent="0.25">
      <c r="A59" s="6">
        <v>51</v>
      </c>
      <c r="B59" s="51" t="s">
        <v>73</v>
      </c>
      <c r="C59" s="71"/>
      <c r="D59" s="71"/>
      <c r="E59" s="89"/>
      <c r="F59" s="89"/>
      <c r="G59" s="93"/>
      <c r="H59" s="93"/>
      <c r="I59" s="77"/>
      <c r="J59" s="78"/>
      <c r="K59" s="87"/>
      <c r="L59" s="80"/>
      <c r="M59" s="81">
        <v>76</v>
      </c>
      <c r="N59" s="76">
        <v>0.87356321839080464</v>
      </c>
      <c r="O59" s="81"/>
      <c r="P59" s="76"/>
      <c r="Q59" s="53">
        <v>0.87356321839080464</v>
      </c>
      <c r="R59" s="56">
        <v>1</v>
      </c>
      <c r="S59" s="29"/>
    </row>
    <row r="60" spans="1:19" x14ac:dyDescent="0.25">
      <c r="A60" s="6">
        <v>52</v>
      </c>
      <c r="B60" s="3" t="s">
        <v>107</v>
      </c>
      <c r="C60" s="71">
        <v>78</v>
      </c>
      <c r="D60" s="72">
        <v>0.8666666666666667</v>
      </c>
      <c r="E60" s="89"/>
      <c r="F60" s="90"/>
      <c r="G60" s="93"/>
      <c r="H60" s="94"/>
      <c r="I60" s="77"/>
      <c r="J60" s="78"/>
      <c r="K60" s="79"/>
      <c r="L60" s="80"/>
      <c r="M60" s="81"/>
      <c r="N60" s="76"/>
      <c r="O60" s="81">
        <v>70</v>
      </c>
      <c r="P60" s="76">
        <f>O60/$O$17</f>
        <v>0.75268817204301075</v>
      </c>
      <c r="Q60" s="53">
        <f>(D60+P60)/2</f>
        <v>0.80967741935483872</v>
      </c>
      <c r="R60" s="56">
        <v>2</v>
      </c>
      <c r="S60" s="29"/>
    </row>
    <row r="61" spans="1:19" x14ac:dyDescent="0.25">
      <c r="A61" s="6">
        <v>53</v>
      </c>
      <c r="B61" s="3" t="s">
        <v>15</v>
      </c>
      <c r="C61" s="71">
        <v>77</v>
      </c>
      <c r="D61" s="72">
        <v>0.85555555555555551</v>
      </c>
      <c r="E61" s="89"/>
      <c r="F61" s="90"/>
      <c r="G61" s="93"/>
      <c r="H61" s="94"/>
      <c r="I61" s="77"/>
      <c r="J61" s="78"/>
      <c r="K61" s="79"/>
      <c r="L61" s="80"/>
      <c r="M61" s="81"/>
      <c r="N61" s="76"/>
      <c r="O61" s="81"/>
      <c r="P61" s="76"/>
      <c r="Q61" s="53">
        <v>0.85555555555555551</v>
      </c>
      <c r="R61" s="56">
        <v>1</v>
      </c>
      <c r="S61" s="29"/>
    </row>
    <row r="62" spans="1:19" x14ac:dyDescent="0.25">
      <c r="A62" s="6">
        <v>54</v>
      </c>
      <c r="B62" s="51" t="s">
        <v>108</v>
      </c>
      <c r="C62" s="85"/>
      <c r="D62" s="85"/>
      <c r="E62" s="92"/>
      <c r="F62" s="92"/>
      <c r="G62" s="95">
        <v>77</v>
      </c>
      <c r="H62" s="94">
        <v>0.85555555555555551</v>
      </c>
      <c r="I62" s="77"/>
      <c r="J62" s="78"/>
      <c r="K62" s="79"/>
      <c r="L62" s="80"/>
      <c r="M62" s="81"/>
      <c r="N62" s="76"/>
      <c r="O62" s="81"/>
      <c r="P62" s="76"/>
      <c r="Q62" s="53">
        <v>0.85555555555555551</v>
      </c>
      <c r="R62" s="56">
        <v>1</v>
      </c>
      <c r="S62" s="29"/>
    </row>
    <row r="63" spans="1:19" x14ac:dyDescent="0.25">
      <c r="A63" s="6">
        <v>55</v>
      </c>
      <c r="B63" s="3" t="s">
        <v>109</v>
      </c>
      <c r="C63" s="71">
        <v>73</v>
      </c>
      <c r="D63" s="72">
        <v>0.81111111111111112</v>
      </c>
      <c r="E63" s="89"/>
      <c r="F63" s="90"/>
      <c r="G63" s="93"/>
      <c r="H63" s="94"/>
      <c r="I63" s="77"/>
      <c r="J63" s="78"/>
      <c r="K63" s="79"/>
      <c r="L63" s="80"/>
      <c r="M63" s="81"/>
      <c r="N63" s="76"/>
      <c r="O63" s="81"/>
      <c r="P63" s="76"/>
      <c r="Q63" s="53">
        <v>0.81111111111111112</v>
      </c>
      <c r="R63" s="56">
        <v>1</v>
      </c>
      <c r="S63" s="29"/>
    </row>
    <row r="64" spans="1:19" x14ac:dyDescent="0.25">
      <c r="A64" s="6">
        <v>56</v>
      </c>
      <c r="B64" s="3" t="s">
        <v>18</v>
      </c>
      <c r="C64" s="71">
        <v>72</v>
      </c>
      <c r="D64" s="72">
        <v>0.8</v>
      </c>
      <c r="E64" s="89"/>
      <c r="F64" s="90"/>
      <c r="G64" s="93"/>
      <c r="H64" s="94"/>
      <c r="I64" s="77"/>
      <c r="J64" s="78"/>
      <c r="K64" s="79"/>
      <c r="L64" s="80"/>
      <c r="M64" s="81"/>
      <c r="N64" s="76"/>
      <c r="O64" s="81"/>
      <c r="P64" s="76"/>
      <c r="Q64" s="53">
        <v>0.8</v>
      </c>
      <c r="R64" s="56">
        <v>1</v>
      </c>
      <c r="S64" s="29"/>
    </row>
    <row r="65" spans="1:19" x14ac:dyDescent="0.25">
      <c r="A65" s="6">
        <v>57</v>
      </c>
      <c r="B65" s="3" t="s">
        <v>19</v>
      </c>
      <c r="C65" s="71">
        <v>72</v>
      </c>
      <c r="D65" s="72">
        <v>0.8</v>
      </c>
      <c r="E65" s="89"/>
      <c r="F65" s="90"/>
      <c r="G65" s="93"/>
      <c r="H65" s="94"/>
      <c r="I65" s="77"/>
      <c r="J65" s="78"/>
      <c r="K65" s="79"/>
      <c r="L65" s="80"/>
      <c r="M65" s="81"/>
      <c r="N65" s="76"/>
      <c r="O65" s="81"/>
      <c r="P65" s="76"/>
      <c r="Q65" s="53">
        <v>0.8</v>
      </c>
      <c r="R65" s="56">
        <v>1</v>
      </c>
      <c r="S65" s="29"/>
    </row>
    <row r="66" spans="1:19" x14ac:dyDescent="0.25">
      <c r="A66" s="6">
        <v>58</v>
      </c>
      <c r="B66" s="3" t="s">
        <v>20</v>
      </c>
      <c r="C66" s="71">
        <v>72</v>
      </c>
      <c r="D66" s="72">
        <v>0.8</v>
      </c>
      <c r="E66" s="89"/>
      <c r="F66" s="90"/>
      <c r="G66" s="93"/>
      <c r="H66" s="94"/>
      <c r="I66" s="77"/>
      <c r="J66" s="78"/>
      <c r="K66" s="79"/>
      <c r="L66" s="80"/>
      <c r="M66" s="81"/>
      <c r="N66" s="76"/>
      <c r="O66" s="81"/>
      <c r="P66" s="76"/>
      <c r="Q66" s="53">
        <v>0.8</v>
      </c>
      <c r="R66" s="56">
        <v>1</v>
      </c>
      <c r="S66" s="29"/>
    </row>
    <row r="67" spans="1:19" x14ac:dyDescent="0.25">
      <c r="A67" s="6">
        <v>59</v>
      </c>
      <c r="B67" s="3" t="s">
        <v>23</v>
      </c>
      <c r="C67" s="71">
        <v>69</v>
      </c>
      <c r="D67" s="72">
        <v>0.76666666666666672</v>
      </c>
      <c r="E67" s="89"/>
      <c r="F67" s="90"/>
      <c r="G67" s="93"/>
      <c r="H67" s="94"/>
      <c r="I67" s="77"/>
      <c r="J67" s="78"/>
      <c r="K67" s="79"/>
      <c r="L67" s="80"/>
      <c r="M67" s="81"/>
      <c r="N67" s="76"/>
      <c r="O67" s="81"/>
      <c r="P67" s="76"/>
      <c r="Q67" s="53">
        <v>0.76666666666666672</v>
      </c>
      <c r="R67" s="56">
        <v>1</v>
      </c>
      <c r="S67" s="29"/>
    </row>
    <row r="68" spans="1:19" x14ac:dyDescent="0.25">
      <c r="A68" s="6">
        <v>60</v>
      </c>
      <c r="B68" s="3" t="s">
        <v>110</v>
      </c>
      <c r="C68" s="71">
        <v>67</v>
      </c>
      <c r="D68" s="72">
        <v>0.74444444444444446</v>
      </c>
      <c r="E68" s="89"/>
      <c r="F68" s="90"/>
      <c r="G68" s="93"/>
      <c r="H68" s="94"/>
      <c r="I68" s="77"/>
      <c r="J68" s="78"/>
      <c r="K68" s="79"/>
      <c r="L68" s="80"/>
      <c r="M68" s="81"/>
      <c r="N68" s="76"/>
      <c r="O68" s="81"/>
      <c r="P68" s="76"/>
      <c r="Q68" s="53">
        <v>0.74444444444444446</v>
      </c>
      <c r="R68" s="56">
        <v>1</v>
      </c>
      <c r="S68" s="29"/>
    </row>
    <row r="69" spans="1:19" x14ac:dyDescent="0.25">
      <c r="A69" s="6">
        <v>61</v>
      </c>
      <c r="B69" s="51" t="s">
        <v>111</v>
      </c>
      <c r="C69" s="71"/>
      <c r="D69" s="71"/>
      <c r="E69" s="91">
        <v>99</v>
      </c>
      <c r="F69" s="90">
        <v>0.70714285714285718</v>
      </c>
      <c r="G69" s="93"/>
      <c r="H69" s="94"/>
      <c r="I69" s="77"/>
      <c r="J69" s="78"/>
      <c r="K69" s="79"/>
      <c r="L69" s="80"/>
      <c r="M69" s="81"/>
      <c r="N69" s="76"/>
      <c r="O69" s="81"/>
      <c r="P69" s="76"/>
      <c r="Q69" s="53">
        <v>0.70714285714285718</v>
      </c>
      <c r="R69" s="56">
        <v>1</v>
      </c>
      <c r="S69" s="29"/>
    </row>
    <row r="70" spans="1:19" x14ac:dyDescent="0.25">
      <c r="A70" s="6">
        <v>62</v>
      </c>
      <c r="B70" s="51" t="s">
        <v>78</v>
      </c>
      <c r="C70" s="71"/>
      <c r="D70" s="71"/>
      <c r="E70" s="89"/>
      <c r="F70" s="89"/>
      <c r="G70" s="93"/>
      <c r="H70" s="93"/>
      <c r="I70" s="88">
        <v>54</v>
      </c>
      <c r="J70" s="78">
        <v>0.63529411764705879</v>
      </c>
      <c r="K70" s="87"/>
      <c r="L70" s="87"/>
      <c r="M70" s="75"/>
      <c r="N70" s="76"/>
      <c r="O70" s="81"/>
      <c r="P70" s="76"/>
      <c r="Q70" s="53">
        <v>0.63529411764705879</v>
      </c>
      <c r="R70" s="56">
        <v>1</v>
      </c>
      <c r="S70" s="29"/>
    </row>
    <row r="71" spans="1:19" x14ac:dyDescent="0.25">
      <c r="A71" s="6">
        <v>63</v>
      </c>
      <c r="B71" s="51" t="s">
        <v>84</v>
      </c>
      <c r="C71" s="71"/>
      <c r="D71" s="71"/>
      <c r="E71" s="91">
        <v>70</v>
      </c>
      <c r="F71" s="90">
        <v>0.5</v>
      </c>
      <c r="G71" s="93"/>
      <c r="H71" s="94"/>
      <c r="I71" s="77"/>
      <c r="J71" s="78"/>
      <c r="K71" s="79"/>
      <c r="L71" s="80"/>
      <c r="M71" s="81"/>
      <c r="N71" s="76"/>
      <c r="O71" s="81"/>
      <c r="P71" s="76"/>
      <c r="Q71" s="53">
        <v>0.5</v>
      </c>
      <c r="R71" s="56">
        <v>1</v>
      </c>
      <c r="S71" s="29"/>
    </row>
    <row r="72" spans="1:19" x14ac:dyDescent="0.25">
      <c r="A72" s="6">
        <v>64</v>
      </c>
      <c r="B72" s="51" t="s">
        <v>79</v>
      </c>
      <c r="C72" s="71"/>
      <c r="D72" s="71"/>
      <c r="E72" s="89"/>
      <c r="F72" s="89"/>
      <c r="G72" s="93"/>
      <c r="H72" s="93"/>
      <c r="I72" s="88">
        <v>42</v>
      </c>
      <c r="J72" s="78">
        <v>0.49411764705882355</v>
      </c>
      <c r="K72" s="87"/>
      <c r="L72" s="87"/>
      <c r="M72" s="75"/>
      <c r="N72" s="76"/>
      <c r="O72" s="81"/>
      <c r="P72" s="76"/>
      <c r="Q72" s="53">
        <v>0.49411764705882355</v>
      </c>
      <c r="R72" s="56">
        <v>1</v>
      </c>
      <c r="S72" s="29"/>
    </row>
    <row r="73" spans="1:19" x14ac:dyDescent="0.25">
      <c r="A73" s="56">
        <v>65</v>
      </c>
      <c r="B73" s="51" t="s">
        <v>85</v>
      </c>
      <c r="C73" s="148"/>
      <c r="D73" s="148"/>
      <c r="E73" s="147"/>
      <c r="F73" s="147"/>
      <c r="G73" s="146"/>
      <c r="H73" s="146"/>
      <c r="I73" s="145"/>
      <c r="J73" s="145"/>
      <c r="K73" s="144"/>
      <c r="L73" s="144"/>
      <c r="M73" s="143"/>
      <c r="N73" s="143"/>
      <c r="O73" s="143">
        <v>74</v>
      </c>
      <c r="P73" s="76">
        <f>O73/$O$17</f>
        <v>0.79569892473118276</v>
      </c>
      <c r="Q73" s="142">
        <f>P73</f>
        <v>0.79569892473118276</v>
      </c>
      <c r="R73" s="56">
        <v>1</v>
      </c>
      <c r="S73" s="29"/>
    </row>
    <row r="74" spans="1:19" x14ac:dyDescent="0.25">
      <c r="A74" s="56">
        <v>66</v>
      </c>
      <c r="B74" s="51" t="s">
        <v>86</v>
      </c>
      <c r="C74" s="148"/>
      <c r="D74" s="148"/>
      <c r="E74" s="147"/>
      <c r="F74" s="147"/>
      <c r="G74" s="146"/>
      <c r="H74" s="146"/>
      <c r="I74" s="145"/>
      <c r="J74" s="145"/>
      <c r="K74" s="144"/>
      <c r="L74" s="144"/>
      <c r="M74" s="143"/>
      <c r="N74" s="143"/>
      <c r="O74" s="143">
        <v>69</v>
      </c>
      <c r="P74" s="76">
        <f>O74/$O$17</f>
        <v>0.74193548387096775</v>
      </c>
      <c r="Q74" s="142">
        <f>P74</f>
        <v>0.74193548387096775</v>
      </c>
      <c r="R74" s="56">
        <v>1</v>
      </c>
      <c r="S74" s="29"/>
    </row>
  </sheetData>
  <sortState ref="B6:S12">
    <sortCondition descending="1" ref="S6:S12"/>
  </sortState>
  <mergeCells count="17">
    <mergeCell ref="O3:P3"/>
    <mergeCell ref="B1:B3"/>
    <mergeCell ref="A1:A3"/>
    <mergeCell ref="Q1:Q3"/>
    <mergeCell ref="R1:R3"/>
    <mergeCell ref="S1:S3"/>
    <mergeCell ref="K2:L2"/>
    <mergeCell ref="M2:N2"/>
    <mergeCell ref="K3:L3"/>
    <mergeCell ref="M3:N3"/>
    <mergeCell ref="I2:J2"/>
    <mergeCell ref="C2:D2"/>
    <mergeCell ref="E2:F2"/>
    <mergeCell ref="G2:H2"/>
    <mergeCell ref="C3:D3"/>
    <mergeCell ref="G3:H3"/>
    <mergeCell ref="E3:F3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Youry Kirensky</dc:creator>
  <cp:lastModifiedBy>olga</cp:lastModifiedBy>
  <dcterms:created xsi:type="dcterms:W3CDTF">2021-04-03T07:33:14Z</dcterms:created>
  <dcterms:modified xsi:type="dcterms:W3CDTF">2021-11-23T10:11:22Z</dcterms:modified>
</cp:coreProperties>
</file>